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 декабря  2019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B65" i="1" l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E15" i="1" l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B61" i="1" l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C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B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I49" i="1" s="1"/>
  <c r="H52" i="1"/>
  <c r="G52" i="1"/>
  <c r="F52" i="1"/>
  <c r="F49" i="1" s="1"/>
  <c r="E52" i="1"/>
  <c r="E49" i="1" s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H49" i="1"/>
  <c r="G49" i="1"/>
  <c r="AC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C41" i="1"/>
  <c r="AB40" i="1"/>
  <c r="AB37" i="1" s="1"/>
  <c r="AA40" i="1"/>
  <c r="AA37" i="1" s="1"/>
  <c r="Z40" i="1"/>
  <c r="Z37" i="1" s="1"/>
  <c r="Y40" i="1"/>
  <c r="Y37" i="1" s="1"/>
  <c r="X40" i="1"/>
  <c r="X37" i="1" s="1"/>
  <c r="W40" i="1"/>
  <c r="W37" i="1" s="1"/>
  <c r="V40" i="1"/>
  <c r="V37" i="1" s="1"/>
  <c r="U40" i="1"/>
  <c r="U37" i="1" s="1"/>
  <c r="T40" i="1"/>
  <c r="T37" i="1" s="1"/>
  <c r="S40" i="1"/>
  <c r="S37" i="1" s="1"/>
  <c r="R40" i="1"/>
  <c r="R37" i="1" s="1"/>
  <c r="Q40" i="1"/>
  <c r="Q37" i="1" s="1"/>
  <c r="P40" i="1"/>
  <c r="P37" i="1" s="1"/>
  <c r="O40" i="1"/>
  <c r="O37" i="1" s="1"/>
  <c r="N40" i="1"/>
  <c r="N37" i="1" s="1"/>
  <c r="M40" i="1"/>
  <c r="L40" i="1"/>
  <c r="L37" i="1" s="1"/>
  <c r="K40" i="1"/>
  <c r="J40" i="1"/>
  <c r="J37" i="1" s="1"/>
  <c r="I40" i="1"/>
  <c r="I37" i="1" s="1"/>
  <c r="H40" i="1"/>
  <c r="H37" i="1" s="1"/>
  <c r="G40" i="1"/>
  <c r="G37" i="1" s="1"/>
  <c r="F40" i="1"/>
  <c r="F37" i="1" s="1"/>
  <c r="E40" i="1"/>
  <c r="E37" i="1" s="1"/>
  <c r="M37" i="1"/>
  <c r="K37" i="1"/>
  <c r="AC35" i="1"/>
  <c r="AB34" i="1"/>
  <c r="AB31" i="1" s="1"/>
  <c r="AA34" i="1"/>
  <c r="AA31" i="1" s="1"/>
  <c r="Z34" i="1"/>
  <c r="Z31" i="1" s="1"/>
  <c r="Y34" i="1"/>
  <c r="Y31" i="1" s="1"/>
  <c r="X34" i="1"/>
  <c r="X31" i="1" s="1"/>
  <c r="W34" i="1"/>
  <c r="W31" i="1" s="1"/>
  <c r="V34" i="1"/>
  <c r="V31" i="1" s="1"/>
  <c r="U34" i="1"/>
  <c r="U31" i="1" s="1"/>
  <c r="T34" i="1"/>
  <c r="T31" i="1" s="1"/>
  <c r="S34" i="1"/>
  <c r="S31" i="1" s="1"/>
  <c r="R34" i="1"/>
  <c r="R31" i="1" s="1"/>
  <c r="Q34" i="1"/>
  <c r="Q31" i="1" s="1"/>
  <c r="P34" i="1"/>
  <c r="P31" i="1" s="1"/>
  <c r="O34" i="1"/>
  <c r="O31" i="1" s="1"/>
  <c r="N34" i="1"/>
  <c r="N31" i="1" s="1"/>
  <c r="M34" i="1"/>
  <c r="M31" i="1" s="1"/>
  <c r="L34" i="1"/>
  <c r="L31" i="1" s="1"/>
  <c r="K34" i="1"/>
  <c r="K31" i="1" s="1"/>
  <c r="J34" i="1"/>
  <c r="J31" i="1" s="1"/>
  <c r="I34" i="1"/>
  <c r="I31" i="1" s="1"/>
  <c r="H34" i="1"/>
  <c r="H31" i="1" s="1"/>
  <c r="G34" i="1"/>
  <c r="G31" i="1" s="1"/>
  <c r="F34" i="1"/>
  <c r="F31" i="1" s="1"/>
  <c r="E34" i="1"/>
  <c r="E31" i="1" s="1"/>
  <c r="AB29" i="1"/>
  <c r="AA29" i="1"/>
  <c r="AA67" i="1" s="1"/>
  <c r="Z29" i="1"/>
  <c r="Y29" i="1"/>
  <c r="X29" i="1"/>
  <c r="X67" i="1" s="1"/>
  <c r="W29" i="1"/>
  <c r="W67" i="1" s="1"/>
  <c r="V29" i="1"/>
  <c r="U29" i="1"/>
  <c r="T29" i="1"/>
  <c r="T67" i="1" s="1"/>
  <c r="S29" i="1"/>
  <c r="S67" i="1" s="1"/>
  <c r="R29" i="1"/>
  <c r="Q29" i="1"/>
  <c r="P29" i="1"/>
  <c r="P67" i="1" s="1"/>
  <c r="O29" i="1"/>
  <c r="O67" i="1" s="1"/>
  <c r="N29" i="1"/>
  <c r="M29" i="1"/>
  <c r="L29" i="1"/>
  <c r="L67" i="1" s="1"/>
  <c r="K29" i="1"/>
  <c r="K67" i="1" s="1"/>
  <c r="J29" i="1"/>
  <c r="J67" i="1" s="1"/>
  <c r="I29" i="1"/>
  <c r="I67" i="1" s="1"/>
  <c r="H29" i="1"/>
  <c r="H67" i="1" s="1"/>
  <c r="G29" i="1"/>
  <c r="G67" i="1" s="1"/>
  <c r="F29" i="1"/>
  <c r="F67" i="1" s="1"/>
  <c r="E29" i="1"/>
  <c r="E67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C23" i="1"/>
  <c r="H19" i="1"/>
  <c r="G19" i="1"/>
  <c r="F19" i="1"/>
  <c r="E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7" i="1"/>
  <c r="Y13" i="1"/>
  <c r="Q13" i="1"/>
  <c r="M13" i="1"/>
  <c r="I13" i="1"/>
  <c r="Z13" i="1"/>
  <c r="V13" i="1"/>
  <c r="U13" i="1"/>
  <c r="R13" i="1"/>
  <c r="J13" i="1"/>
  <c r="F13" i="1"/>
  <c r="AC28" i="1" l="1"/>
  <c r="M67" i="1"/>
  <c r="Q67" i="1"/>
  <c r="U67" i="1"/>
  <c r="Y67" i="1"/>
  <c r="AC34" i="1"/>
  <c r="AC58" i="1"/>
  <c r="G66" i="1"/>
  <c r="O66" i="1"/>
  <c r="S66" i="1"/>
  <c r="W66" i="1"/>
  <c r="AA66" i="1"/>
  <c r="K66" i="1"/>
  <c r="L66" i="1"/>
  <c r="T66" i="1"/>
  <c r="X66" i="1"/>
  <c r="AB66" i="1"/>
  <c r="N67" i="1"/>
  <c r="R67" i="1"/>
  <c r="V67" i="1"/>
  <c r="Z67" i="1"/>
  <c r="AC40" i="1"/>
  <c r="AC64" i="1"/>
  <c r="AC65" i="1"/>
  <c r="S13" i="1"/>
  <c r="H66" i="1"/>
  <c r="G13" i="1"/>
  <c r="AC46" i="1"/>
  <c r="K13" i="1"/>
  <c r="P66" i="1"/>
  <c r="P13" i="1"/>
  <c r="F66" i="1"/>
  <c r="J66" i="1"/>
  <c r="N66" i="1"/>
  <c r="R66" i="1"/>
  <c r="V66" i="1"/>
  <c r="Z66" i="1"/>
  <c r="AC52" i="1"/>
  <c r="AB67" i="1"/>
  <c r="AB13" i="1"/>
  <c r="AA13" i="1"/>
  <c r="Y66" i="1"/>
  <c r="W13" i="1"/>
  <c r="X13" i="1"/>
  <c r="T13" i="1"/>
  <c r="U66" i="1"/>
  <c r="Q66" i="1"/>
  <c r="N13" i="1"/>
  <c r="O13" i="1"/>
  <c r="L13" i="1"/>
  <c r="M66" i="1"/>
  <c r="I66" i="1"/>
  <c r="H13" i="1"/>
  <c r="AC16" i="1"/>
  <c r="E13" i="1"/>
  <c r="E66" i="1"/>
  <c r="AC29" i="1"/>
  <c r="AC53" i="1"/>
  <c r="AC22" i="1"/>
  <c r="AC67" i="1" l="1"/>
  <c r="AC66" i="1"/>
</calcChain>
</file>

<file path=xl/sharedStrings.xml><?xml version="1.0" encoding="utf-8"?>
<sst xmlns="http://schemas.openxmlformats.org/spreadsheetml/2006/main" count="80" uniqueCount="32">
  <si>
    <t>Пунут 11, подпункт Г, 1абзац</t>
  </si>
  <si>
    <t>Результтаты замеров  электрических параметров, режимов работы</t>
  </si>
  <si>
    <t xml:space="preserve"> оборудования, объектов электросетевого хозяйства, то есть замеров  потокораспределения,</t>
  </si>
  <si>
    <t>нагрузок и уровней напряжения</t>
  </si>
  <si>
    <t>ООО "СтройПарк"</t>
  </si>
  <si>
    <t>г.Орел ул .Полесская,9 корпус2</t>
  </si>
  <si>
    <t>Объект</t>
  </si>
  <si>
    <t>Параметры</t>
  </si>
  <si>
    <t>Время суток, час (время московское)</t>
  </si>
  <si>
    <t xml:space="preserve">итого за </t>
  </si>
  <si>
    <t>сутки</t>
  </si>
  <si>
    <t>ПС Советская</t>
  </si>
  <si>
    <t>U ( Напряжене кВ)</t>
  </si>
  <si>
    <t>Ф-418</t>
  </si>
  <si>
    <t>I ( ток фидеров А)</t>
  </si>
  <si>
    <t>показ.счетч А</t>
  </si>
  <si>
    <t>показ.счетч Р</t>
  </si>
  <si>
    <r>
      <t>P</t>
    </r>
    <r>
      <rPr>
        <sz val="10"/>
        <rFont val="Arial"/>
        <family val="2"/>
        <charset val="204"/>
      </rPr>
      <t>( активная мощность МВт)</t>
    </r>
  </si>
  <si>
    <t>Q (реактивная мощность МВар)</t>
  </si>
  <si>
    <t>Ф-405</t>
  </si>
  <si>
    <t>Ф-420</t>
  </si>
  <si>
    <t>резерв</t>
  </si>
  <si>
    <t>Ф-430</t>
  </si>
  <si>
    <t>Ф-490</t>
  </si>
  <si>
    <t>ПС Приборная</t>
  </si>
  <si>
    <t>Ф-1а</t>
  </si>
  <si>
    <t>Ф-10</t>
  </si>
  <si>
    <t>Ф-1</t>
  </si>
  <si>
    <t>Ф-12</t>
  </si>
  <si>
    <t>Итого по СП  акт. МВт</t>
  </si>
  <si>
    <t>Итого по СП реакт. МВАр</t>
  </si>
  <si>
    <t>19    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</si>
</sst>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  <font>
      <sz val="10"/>
      <color theme="1"/>
      <name val="Franklin Gothic Book"/>
      <family val="2"/>
      <charset val="204"/>
    </font>
    <font>
      <sz val="10"/>
      <color rgb="FFFF0000"/>
      <name val="Franklin Gothic Book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5" xfId="0" applyFont="1" applyBorder="1"/>
    <xf numFmtId="1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7" xfId="0" applyFont="1" applyBorder="1"/>
    <xf numFmtId="0" fontId="0" fillId="0" borderId="6" xfId="0" applyBorder="1"/>
    <xf numFmtId="1" fontId="3" fillId="0" borderId="6" xfId="0" applyNumberFormat="1" applyFont="1" applyFill="1" applyBorder="1" applyAlignment="1">
      <alignment horizontal="right" vertical="center" wrapText="1"/>
    </xf>
    <xf numFmtId="0" fontId="0" fillId="0" borderId="8" xfId="0" applyBorder="1"/>
    <xf numFmtId="164" fontId="3" fillId="0" borderId="6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/>
    </xf>
    <xf numFmtId="164" fontId="4" fillId="0" borderId="6" xfId="1" applyNumberFormat="1" applyBorder="1" applyAlignment="1">
      <alignment horizontal="right" vertical="center"/>
    </xf>
    <xf numFmtId="164" fontId="3" fillId="0" borderId="6" xfId="0" applyNumberFormat="1" applyFont="1" applyFill="1" applyBorder="1" applyAlignment="1">
      <alignment vertical="center"/>
    </xf>
    <xf numFmtId="164" fontId="0" fillId="0" borderId="6" xfId="0" applyNumberFormat="1" applyBorder="1"/>
    <xf numFmtId="0" fontId="0" fillId="0" borderId="9" xfId="0" applyBorder="1"/>
    <xf numFmtId="165" fontId="7" fillId="0" borderId="0" xfId="0" applyNumberFormat="1" applyFont="1" applyAlignment="1">
      <alignment horizontal="right"/>
    </xf>
    <xf numFmtId="0" fontId="0" fillId="0" borderId="7" xfId="0" applyBorder="1"/>
    <xf numFmtId="164" fontId="8" fillId="0" borderId="6" xfId="0" applyNumberFormat="1" applyFont="1" applyFill="1" applyBorder="1" applyAlignment="1">
      <alignment horizontal="right" vertical="center" wrapText="1"/>
    </xf>
    <xf numFmtId="2" fontId="8" fillId="0" borderId="6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9" fillId="0" borderId="6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Border="1"/>
    <xf numFmtId="1" fontId="3" fillId="0" borderId="2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/>
    <xf numFmtId="2" fontId="0" fillId="0" borderId="0" xfId="0" applyNumberFormat="1"/>
    <xf numFmtId="2" fontId="0" fillId="0" borderId="8" xfId="0" applyNumberFormat="1" applyBorder="1"/>
    <xf numFmtId="2" fontId="0" fillId="0" borderId="9" xfId="0" applyNumberFormat="1" applyBorder="1"/>
    <xf numFmtId="2" fontId="4" fillId="0" borderId="6" xfId="1" applyNumberFormat="1" applyBorder="1" applyAlignment="1">
      <alignment horizontal="right" vertical="center"/>
    </xf>
    <xf numFmtId="4" fontId="11" fillId="0" borderId="10" xfId="0" applyNumberFormat="1" applyFont="1" applyBorder="1" applyAlignment="1">
      <alignment wrapText="1"/>
    </xf>
    <xf numFmtId="2" fontId="0" fillId="0" borderId="6" xfId="0" applyNumberFormat="1" applyBorder="1" applyAlignment="1">
      <alignment horizontal="right" vertical="center"/>
    </xf>
    <xf numFmtId="164" fontId="0" fillId="0" borderId="0" xfId="0" applyNumberFormat="1"/>
    <xf numFmtId="165" fontId="7" fillId="0" borderId="0" xfId="0" applyNumberFormat="1" applyFont="1" applyFill="1" applyBorder="1" applyAlignment="1">
      <alignment horizontal="right"/>
    </xf>
    <xf numFmtId="165" fontId="0" fillId="0" borderId="0" xfId="0" applyNumberFormat="1"/>
    <xf numFmtId="2" fontId="3" fillId="0" borderId="8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67"/>
  <sheetViews>
    <sheetView tabSelected="1" topLeftCell="G1" workbookViewId="0">
      <pane ySplit="1" topLeftCell="A2" activePane="bottomLeft" state="frozen"/>
      <selection pane="bottomLeft" activeCell="F17" sqref="F17"/>
    </sheetView>
  </sheetViews>
  <sheetFormatPr defaultRowHeight="15" x14ac:dyDescent="0.25"/>
  <cols>
    <col min="1" max="1" width="3.7109375" customWidth="1"/>
    <col min="2" max="2" width="17.28515625" customWidth="1"/>
    <col min="3" max="3" width="33.5703125" customWidth="1"/>
  </cols>
  <sheetData>
    <row r="2" spans="2:31" x14ac:dyDescent="0.25">
      <c r="B2" t="s">
        <v>0</v>
      </c>
    </row>
    <row r="3" spans="2:31" x14ac:dyDescent="0.25">
      <c r="B3" t="s">
        <v>1</v>
      </c>
    </row>
    <row r="4" spans="2:31" x14ac:dyDescent="0.25">
      <c r="B4" t="s">
        <v>2</v>
      </c>
    </row>
    <row r="5" spans="2:31" x14ac:dyDescent="0.25">
      <c r="B5" t="s">
        <v>3</v>
      </c>
    </row>
    <row r="7" spans="2:31" x14ac:dyDescent="0.25">
      <c r="B7" t="s">
        <v>4</v>
      </c>
      <c r="C7" t="s">
        <v>5</v>
      </c>
    </row>
    <row r="8" spans="2:31" x14ac:dyDescent="0.25">
      <c r="B8" t="s">
        <v>31</v>
      </c>
    </row>
    <row r="10" spans="2:31" x14ac:dyDescent="0.25">
      <c r="B10" s="1" t="s">
        <v>6</v>
      </c>
      <c r="C10" s="1" t="s">
        <v>7</v>
      </c>
      <c r="D10" s="40" t="s">
        <v>8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2"/>
      <c r="AC10" s="2" t="s">
        <v>9</v>
      </c>
    </row>
    <row r="11" spans="2:31" x14ac:dyDescent="0.25">
      <c r="B11" s="3"/>
      <c r="C11" s="3"/>
      <c r="D11" s="4">
        <v>0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5" t="s">
        <v>10</v>
      </c>
    </row>
    <row r="12" spans="2:31" x14ac:dyDescent="0.25">
      <c r="B12" s="6" t="s">
        <v>11</v>
      </c>
      <c r="C12" s="7" t="s">
        <v>12</v>
      </c>
      <c r="D12" s="8">
        <v>6</v>
      </c>
      <c r="E12" s="8">
        <v>6</v>
      </c>
      <c r="F12" s="8">
        <v>6</v>
      </c>
      <c r="G12" s="8">
        <v>6</v>
      </c>
      <c r="H12" s="8">
        <v>6</v>
      </c>
      <c r="I12" s="8">
        <v>6</v>
      </c>
      <c r="J12" s="8">
        <v>6</v>
      </c>
      <c r="K12" s="8">
        <v>6</v>
      </c>
      <c r="L12" s="8">
        <v>6</v>
      </c>
      <c r="M12" s="8">
        <v>6</v>
      </c>
      <c r="N12" s="8">
        <v>6</v>
      </c>
      <c r="O12" s="8">
        <v>6</v>
      </c>
      <c r="P12" s="8">
        <v>6</v>
      </c>
      <c r="Q12" s="8">
        <v>6</v>
      </c>
      <c r="R12" s="8">
        <v>6</v>
      </c>
      <c r="S12" s="8">
        <v>6</v>
      </c>
      <c r="T12" s="8">
        <v>6</v>
      </c>
      <c r="U12" s="8">
        <v>6</v>
      </c>
      <c r="V12" s="8">
        <v>6</v>
      </c>
      <c r="W12" s="8">
        <v>6</v>
      </c>
      <c r="X12" s="8">
        <v>6</v>
      </c>
      <c r="Y12" s="8">
        <v>6</v>
      </c>
      <c r="Z12" s="8">
        <v>6</v>
      </c>
      <c r="AA12" s="8">
        <v>6</v>
      </c>
      <c r="AB12" s="8">
        <v>6</v>
      </c>
      <c r="AC12" s="7"/>
    </row>
    <row r="13" spans="2:31" x14ac:dyDescent="0.25">
      <c r="B13" s="9" t="s">
        <v>13</v>
      </c>
      <c r="C13" s="7" t="s">
        <v>14</v>
      </c>
      <c r="D13" s="10"/>
      <c r="E13" s="11">
        <f t="shared" ref="E13:AB13" si="0">E16*1000/(E12*1.73)</f>
        <v>21.965317919075147</v>
      </c>
      <c r="F13" s="11">
        <f t="shared" si="0"/>
        <v>21.001926782273603</v>
      </c>
      <c r="G13" s="11">
        <f t="shared" si="0"/>
        <v>20.905587668593451</v>
      </c>
      <c r="H13" s="11">
        <f t="shared" si="0"/>
        <v>21.290944123314066</v>
      </c>
      <c r="I13" s="11">
        <f t="shared" si="0"/>
        <v>20.905587668593451</v>
      </c>
      <c r="J13" s="11">
        <f t="shared" si="0"/>
        <v>21.483622350674377</v>
      </c>
      <c r="K13" s="11">
        <f t="shared" si="0"/>
        <v>24.566473988439309</v>
      </c>
      <c r="L13" s="11">
        <f t="shared" si="0"/>
        <v>29.47976878612717</v>
      </c>
      <c r="M13" s="11">
        <f t="shared" si="0"/>
        <v>34.874759152215802</v>
      </c>
      <c r="N13" s="11">
        <f t="shared" si="0"/>
        <v>38.342967244701356</v>
      </c>
      <c r="O13" s="11">
        <f t="shared" si="0"/>
        <v>42.389210019267828</v>
      </c>
      <c r="P13" s="11">
        <f t="shared" si="0"/>
        <v>52.697495183044325</v>
      </c>
      <c r="Q13" s="11">
        <f t="shared" si="0"/>
        <v>44.50867052023122</v>
      </c>
      <c r="R13" s="11">
        <f t="shared" si="0"/>
        <v>43.641618497109832</v>
      </c>
      <c r="S13" s="11">
        <f t="shared" si="0"/>
        <v>43.834296724470136</v>
      </c>
      <c r="T13" s="11">
        <f t="shared" si="0"/>
        <v>43.352601156069369</v>
      </c>
      <c r="U13" s="11">
        <f t="shared" si="0"/>
        <v>42.292870905587669</v>
      </c>
      <c r="V13" s="11">
        <f t="shared" si="0"/>
        <v>40.462427745664741</v>
      </c>
      <c r="W13" s="11">
        <f t="shared" si="0"/>
        <v>38.53564547206166</v>
      </c>
      <c r="X13" s="11">
        <f t="shared" si="0"/>
        <v>35.645472061657038</v>
      </c>
      <c r="Y13" s="11">
        <f t="shared" si="0"/>
        <v>34.296724470134876</v>
      </c>
      <c r="Z13" s="11">
        <f t="shared" si="0"/>
        <v>31.406551059730255</v>
      </c>
      <c r="AA13" s="11">
        <f t="shared" si="0"/>
        <v>28.51637764932563</v>
      </c>
      <c r="AB13" s="11">
        <f t="shared" si="0"/>
        <v>23.699421965317921</v>
      </c>
      <c r="AC13" s="7"/>
    </row>
    <row r="14" spans="2:31" x14ac:dyDescent="0.25">
      <c r="B14" s="9"/>
      <c r="C14" s="7" t="s">
        <v>15</v>
      </c>
      <c r="D14" s="12">
        <v>1064.7329999999999</v>
      </c>
      <c r="E14" s="12">
        <f>D14+E16</f>
        <v>1064.961</v>
      </c>
      <c r="F14" s="12">
        <f t="shared" ref="F14:AB14" si="1">E14+F16</f>
        <v>1065.1790000000001</v>
      </c>
      <c r="G14" s="12">
        <f t="shared" si="1"/>
        <v>1065.3960000000002</v>
      </c>
      <c r="H14" s="12">
        <f t="shared" si="1"/>
        <v>1065.6170000000002</v>
      </c>
      <c r="I14" s="12">
        <f t="shared" si="1"/>
        <v>1065.8340000000003</v>
      </c>
      <c r="J14" s="12">
        <f t="shared" si="1"/>
        <v>1066.0570000000002</v>
      </c>
      <c r="K14" s="12">
        <f t="shared" si="1"/>
        <v>1066.3120000000004</v>
      </c>
      <c r="L14" s="12">
        <f t="shared" si="1"/>
        <v>1066.6180000000004</v>
      </c>
      <c r="M14" s="12">
        <f t="shared" si="1"/>
        <v>1066.9800000000005</v>
      </c>
      <c r="N14" s="12">
        <f t="shared" si="1"/>
        <v>1067.3780000000004</v>
      </c>
      <c r="O14" s="12">
        <f t="shared" si="1"/>
        <v>1067.8180000000004</v>
      </c>
      <c r="P14" s="12">
        <f t="shared" si="1"/>
        <v>1068.3650000000005</v>
      </c>
      <c r="Q14" s="12">
        <f t="shared" si="1"/>
        <v>1068.8270000000005</v>
      </c>
      <c r="R14" s="12">
        <f t="shared" si="1"/>
        <v>1069.2800000000004</v>
      </c>
      <c r="S14" s="12">
        <f t="shared" si="1"/>
        <v>1069.7350000000004</v>
      </c>
      <c r="T14" s="12">
        <f t="shared" si="1"/>
        <v>1070.1850000000004</v>
      </c>
      <c r="U14" s="12">
        <f t="shared" si="1"/>
        <v>1070.6240000000005</v>
      </c>
      <c r="V14" s="12">
        <f t="shared" si="1"/>
        <v>1071.0440000000006</v>
      </c>
      <c r="W14" s="12">
        <f t="shared" si="1"/>
        <v>1071.4440000000006</v>
      </c>
      <c r="X14" s="12">
        <f t="shared" si="1"/>
        <v>1071.8140000000005</v>
      </c>
      <c r="Y14" s="12">
        <f t="shared" si="1"/>
        <v>1072.1700000000005</v>
      </c>
      <c r="Z14" s="12">
        <f t="shared" si="1"/>
        <v>1072.4960000000005</v>
      </c>
      <c r="AA14" s="12">
        <f t="shared" si="1"/>
        <v>1072.7920000000006</v>
      </c>
      <c r="AB14" s="12">
        <f t="shared" si="1"/>
        <v>1073.0380000000007</v>
      </c>
      <c r="AC14" s="7"/>
    </row>
    <row r="15" spans="2:31" x14ac:dyDescent="0.25">
      <c r="B15" s="9"/>
      <c r="C15" s="7" t="s">
        <v>16</v>
      </c>
      <c r="D15" s="13">
        <v>325.04500000000002</v>
      </c>
      <c r="E15" s="14">
        <f>D15+0.0003</f>
        <v>325.0453</v>
      </c>
      <c r="F15" s="14">
        <f t="shared" ref="F15:AA15" si="2">E15+0.0003</f>
        <v>325.04559999999998</v>
      </c>
      <c r="G15" s="14">
        <f t="shared" si="2"/>
        <v>325.04589999999996</v>
      </c>
      <c r="H15" s="14">
        <f t="shared" si="2"/>
        <v>325.04619999999994</v>
      </c>
      <c r="I15" s="14">
        <f t="shared" si="2"/>
        <v>325.04649999999992</v>
      </c>
      <c r="J15" s="14">
        <f t="shared" si="2"/>
        <v>325.04679999999991</v>
      </c>
      <c r="K15" s="14">
        <f t="shared" si="2"/>
        <v>325.04709999999989</v>
      </c>
      <c r="L15" s="14">
        <f t="shared" si="2"/>
        <v>325.04739999999987</v>
      </c>
      <c r="M15" s="14">
        <f t="shared" si="2"/>
        <v>325.04769999999985</v>
      </c>
      <c r="N15" s="14">
        <f t="shared" si="2"/>
        <v>325.04799999999983</v>
      </c>
      <c r="O15" s="14">
        <f t="shared" si="2"/>
        <v>325.04829999999981</v>
      </c>
      <c r="P15" s="14">
        <f t="shared" si="2"/>
        <v>325.04859999999979</v>
      </c>
      <c r="Q15" s="14">
        <f t="shared" si="2"/>
        <v>325.04889999999978</v>
      </c>
      <c r="R15" s="14">
        <f t="shared" si="2"/>
        <v>325.04919999999976</v>
      </c>
      <c r="S15" s="14">
        <f t="shared" si="2"/>
        <v>325.04949999999974</v>
      </c>
      <c r="T15" s="14">
        <f t="shared" si="2"/>
        <v>325.04979999999972</v>
      </c>
      <c r="U15" s="14">
        <f t="shared" si="2"/>
        <v>325.0500999999997</v>
      </c>
      <c r="V15" s="14">
        <f t="shared" si="2"/>
        <v>325.05039999999968</v>
      </c>
      <c r="W15" s="14">
        <f t="shared" si="2"/>
        <v>325.05069999999967</v>
      </c>
      <c r="X15" s="14">
        <f t="shared" si="2"/>
        <v>325.05099999999965</v>
      </c>
      <c r="Y15" s="14">
        <f t="shared" si="2"/>
        <v>325.05129999999963</v>
      </c>
      <c r="Z15" s="14">
        <f t="shared" si="2"/>
        <v>325.05159999999961</v>
      </c>
      <c r="AA15" s="14">
        <f t="shared" si="2"/>
        <v>325.05189999999959</v>
      </c>
      <c r="AB15" s="14">
        <f>AA15+0.00035</f>
        <v>325.05224999999962</v>
      </c>
      <c r="AC15" s="16"/>
    </row>
    <row r="16" spans="2:31" x14ac:dyDescent="0.25">
      <c r="B16" s="9"/>
      <c r="C16" s="7" t="s">
        <v>17</v>
      </c>
      <c r="D16" s="10"/>
      <c r="E16" s="33">
        <v>0.22800000000000001</v>
      </c>
      <c r="F16" s="33">
        <v>0.218</v>
      </c>
      <c r="G16" s="33">
        <v>0.217</v>
      </c>
      <c r="H16" s="33">
        <v>0.221</v>
      </c>
      <c r="I16" s="33">
        <v>0.217</v>
      </c>
      <c r="J16" s="33">
        <v>0.223</v>
      </c>
      <c r="K16" s="33">
        <v>0.255</v>
      </c>
      <c r="L16" s="33">
        <v>0.30599999999999999</v>
      </c>
      <c r="M16" s="33">
        <v>0.36199999999999999</v>
      </c>
      <c r="N16" s="33">
        <v>0.39800000000000002</v>
      </c>
      <c r="O16" s="33">
        <v>0.44</v>
      </c>
      <c r="P16" s="33">
        <v>0.54700000000000004</v>
      </c>
      <c r="Q16" s="33">
        <v>0.46200000000000002</v>
      </c>
      <c r="R16" s="33">
        <v>0.45300000000000001</v>
      </c>
      <c r="S16" s="33">
        <v>0.45500000000000002</v>
      </c>
      <c r="T16" s="33">
        <v>0.45</v>
      </c>
      <c r="U16" s="33">
        <v>0.439</v>
      </c>
      <c r="V16" s="33">
        <v>0.42</v>
      </c>
      <c r="W16" s="33">
        <v>0.4</v>
      </c>
      <c r="X16" s="33">
        <v>0.37</v>
      </c>
      <c r="Y16" s="33">
        <v>0.35599999999999998</v>
      </c>
      <c r="Z16" s="33">
        <v>0.32600000000000001</v>
      </c>
      <c r="AA16" s="33">
        <v>0.29599999999999999</v>
      </c>
      <c r="AB16" s="33">
        <v>0.246</v>
      </c>
      <c r="AC16" s="16">
        <f>SUM(E16:AB16)</f>
        <v>8.3050000000000015</v>
      </c>
      <c r="AE16" s="30"/>
    </row>
    <row r="17" spans="2:31" x14ac:dyDescent="0.25">
      <c r="B17" s="17"/>
      <c r="C17" s="7" t="s">
        <v>18</v>
      </c>
      <c r="D17" s="10"/>
      <c r="E17" s="18">
        <v>5.5439999999999996E-2</v>
      </c>
      <c r="F17" s="18">
        <v>5.7599999999999998E-2</v>
      </c>
      <c r="G17" s="18">
        <v>5.1119999999999999E-2</v>
      </c>
      <c r="H17" s="18">
        <v>5.1119999999999999E-2</v>
      </c>
      <c r="I17" s="18">
        <v>4.8960000000000004E-2</v>
      </c>
      <c r="J17" s="18">
        <v>4.8240000000000005E-2</v>
      </c>
      <c r="K17" s="18">
        <v>5.2560000000000003E-2</v>
      </c>
      <c r="L17" s="18">
        <v>5.3280000000000001E-2</v>
      </c>
      <c r="M17" s="18">
        <v>6.6239999999999993E-2</v>
      </c>
      <c r="N17" s="18">
        <v>6.8400000000000002E-2</v>
      </c>
      <c r="O17" s="18">
        <v>7.5600000000000001E-2</v>
      </c>
      <c r="P17" s="18">
        <v>7.3439999999999991E-2</v>
      </c>
      <c r="Q17" s="18">
        <v>7.776000000000001E-2</v>
      </c>
      <c r="R17" s="18">
        <v>7.6319999999999999E-2</v>
      </c>
      <c r="S17" s="18">
        <v>7.4880000000000002E-2</v>
      </c>
      <c r="T17" s="18">
        <v>7.776000000000001E-2</v>
      </c>
      <c r="U17" s="18">
        <v>8.3519999999999997E-2</v>
      </c>
      <c r="V17" s="18">
        <v>7.7040000000000011E-2</v>
      </c>
      <c r="W17" s="18">
        <v>7.1279999999999996E-2</v>
      </c>
      <c r="X17" s="18">
        <v>7.0559999999999998E-2</v>
      </c>
      <c r="Y17" s="18">
        <v>6.9839999999999999E-2</v>
      </c>
      <c r="Z17" s="18">
        <v>6.7680000000000004E-2</v>
      </c>
      <c r="AA17" s="18">
        <v>6.2640000000000001E-2</v>
      </c>
      <c r="AB17" s="18">
        <v>5.688E-2</v>
      </c>
      <c r="AC17" s="16">
        <f>SUM(E17:AB17)</f>
        <v>1.56816</v>
      </c>
    </row>
    <row r="18" spans="2:31" x14ac:dyDescent="0.25">
      <c r="B18" s="19" t="s">
        <v>19</v>
      </c>
      <c r="C18" s="7" t="s">
        <v>12</v>
      </c>
      <c r="D18" s="8">
        <v>6</v>
      </c>
      <c r="E18" s="8">
        <v>6</v>
      </c>
      <c r="F18" s="8">
        <v>6</v>
      </c>
      <c r="G18" s="8">
        <v>6</v>
      </c>
      <c r="H18" s="8">
        <v>6</v>
      </c>
      <c r="I18" s="8">
        <v>6</v>
      </c>
      <c r="J18" s="8">
        <v>6</v>
      </c>
      <c r="K18" s="8">
        <v>6</v>
      </c>
      <c r="L18" s="8">
        <v>6</v>
      </c>
      <c r="M18" s="8">
        <v>6</v>
      </c>
      <c r="N18" s="8">
        <v>6</v>
      </c>
      <c r="O18" s="8">
        <v>6</v>
      </c>
      <c r="P18" s="8">
        <v>6</v>
      </c>
      <c r="Q18" s="8">
        <v>6</v>
      </c>
      <c r="R18" s="8">
        <v>6</v>
      </c>
      <c r="S18" s="8">
        <v>6</v>
      </c>
      <c r="T18" s="8">
        <v>6</v>
      </c>
      <c r="U18" s="8">
        <v>6</v>
      </c>
      <c r="V18" s="8">
        <v>6</v>
      </c>
      <c r="W18" s="8">
        <v>6</v>
      </c>
      <c r="X18" s="8">
        <v>6</v>
      </c>
      <c r="Y18" s="8">
        <v>6</v>
      </c>
      <c r="Z18" s="8">
        <v>6</v>
      </c>
      <c r="AA18" s="8">
        <v>6</v>
      </c>
      <c r="AB18" s="8">
        <v>6</v>
      </c>
      <c r="AC18" s="7"/>
    </row>
    <row r="19" spans="2:31" x14ac:dyDescent="0.25">
      <c r="B19" s="9"/>
      <c r="C19" s="7" t="s">
        <v>14</v>
      </c>
      <c r="D19" s="10"/>
      <c r="E19" s="11">
        <f t="shared" ref="E19:AB19" si="3">E22*1000/(E18*1.73)</f>
        <v>13.198458574181119</v>
      </c>
      <c r="F19" s="11">
        <f t="shared" si="3"/>
        <v>12.331406551059731</v>
      </c>
      <c r="G19" s="11">
        <f t="shared" si="3"/>
        <v>12.235067437379577</v>
      </c>
      <c r="H19" s="11">
        <f t="shared" si="3"/>
        <v>12.620423892100193</v>
      </c>
      <c r="I19" s="11">
        <f t="shared" si="3"/>
        <v>17.726396917148364</v>
      </c>
      <c r="J19" s="11">
        <f t="shared" si="3"/>
        <v>83.815028901734109</v>
      </c>
      <c r="K19" s="11">
        <f t="shared" si="3"/>
        <v>20.23121387283237</v>
      </c>
      <c r="L19" s="11">
        <f t="shared" si="3"/>
        <v>34.971098265895954</v>
      </c>
      <c r="M19" s="11">
        <f t="shared" si="3"/>
        <v>34.971098265895954</v>
      </c>
      <c r="N19" s="11">
        <f t="shared" si="3"/>
        <v>44.894026974951835</v>
      </c>
      <c r="O19" s="11">
        <f t="shared" si="3"/>
        <v>52.697495183044325</v>
      </c>
      <c r="P19" s="11">
        <f t="shared" si="3"/>
        <v>49.710982658959544</v>
      </c>
      <c r="Q19" s="11">
        <f t="shared" si="3"/>
        <v>47.880539499036615</v>
      </c>
      <c r="R19" s="11">
        <f t="shared" si="3"/>
        <v>46.24277456647399</v>
      </c>
      <c r="S19" s="11">
        <f t="shared" si="3"/>
        <v>46.628131021194612</v>
      </c>
      <c r="T19" s="11">
        <f t="shared" si="3"/>
        <v>47.109826589595379</v>
      </c>
      <c r="U19" s="11">
        <f t="shared" si="3"/>
        <v>47.013487475915227</v>
      </c>
      <c r="V19" s="11">
        <f t="shared" si="3"/>
        <v>38.728323699421971</v>
      </c>
      <c r="W19" s="11">
        <f t="shared" si="3"/>
        <v>33.815028901734109</v>
      </c>
      <c r="X19" s="11">
        <f t="shared" si="3"/>
        <v>16.47398843930636</v>
      </c>
      <c r="Y19" s="11">
        <f t="shared" si="3"/>
        <v>26.685934489402701</v>
      </c>
      <c r="Z19" s="11">
        <f t="shared" si="3"/>
        <v>16.47398843930636</v>
      </c>
      <c r="AA19" s="11">
        <f t="shared" si="3"/>
        <v>14.354527938342969</v>
      </c>
      <c r="AB19" s="11">
        <f t="shared" si="3"/>
        <v>12.331406551059731</v>
      </c>
      <c r="AC19" s="7"/>
    </row>
    <row r="20" spans="2:31" x14ac:dyDescent="0.25">
      <c r="B20" s="9"/>
      <c r="C20" s="7" t="s">
        <v>15</v>
      </c>
      <c r="D20" s="12">
        <v>1939.49</v>
      </c>
      <c r="E20" s="12">
        <v>1939.53</v>
      </c>
      <c r="F20" s="12">
        <v>1939.57</v>
      </c>
      <c r="G20" s="12">
        <v>1939.61</v>
      </c>
      <c r="H20" s="12">
        <v>1939.65</v>
      </c>
      <c r="I20" s="12">
        <v>1939.73</v>
      </c>
      <c r="J20" s="12">
        <v>1939.81</v>
      </c>
      <c r="K20" s="12">
        <v>1939.92</v>
      </c>
      <c r="L20" s="12">
        <v>1940.05</v>
      </c>
      <c r="M20" s="12">
        <v>1940.2</v>
      </c>
      <c r="N20" s="12">
        <v>1940.35</v>
      </c>
      <c r="O20" s="12">
        <v>1940.5</v>
      </c>
      <c r="P20" s="12">
        <v>1940.65</v>
      </c>
      <c r="Q20" s="12">
        <v>1940.7</v>
      </c>
      <c r="R20" s="12">
        <v>1940.84</v>
      </c>
      <c r="S20" s="12">
        <v>1940.97</v>
      </c>
      <c r="T20" s="12">
        <v>1941.08</v>
      </c>
      <c r="U20" s="12">
        <v>1941.16</v>
      </c>
      <c r="V20" s="12">
        <v>1941.24</v>
      </c>
      <c r="W20" s="12">
        <v>1941.32</v>
      </c>
      <c r="X20" s="12">
        <v>1941.37</v>
      </c>
      <c r="Y20" s="12">
        <v>1941.41</v>
      </c>
      <c r="Z20" s="12">
        <v>1941.45</v>
      </c>
      <c r="AA20" s="12">
        <v>1941.48</v>
      </c>
      <c r="AB20" s="12">
        <v>1941.54</v>
      </c>
      <c r="AC20" s="7"/>
    </row>
    <row r="21" spans="2:31" x14ac:dyDescent="0.25">
      <c r="B21" s="31"/>
      <c r="C21" s="7" t="s">
        <v>16</v>
      </c>
      <c r="D21" s="20">
        <v>536.21600000000001</v>
      </c>
      <c r="E21" s="10">
        <v>536.36400000000003</v>
      </c>
      <c r="F21" s="10">
        <v>536.38</v>
      </c>
      <c r="G21" s="10">
        <v>536.39599999999996</v>
      </c>
      <c r="H21" s="10">
        <v>536.41200000000003</v>
      </c>
      <c r="I21" s="10">
        <v>536.41499999999996</v>
      </c>
      <c r="J21" s="10">
        <v>536.43100000000004</v>
      </c>
      <c r="K21" s="10">
        <v>536.46130000000005</v>
      </c>
      <c r="L21" s="10">
        <v>536.47889999999995</v>
      </c>
      <c r="M21" s="10">
        <v>536.5</v>
      </c>
      <c r="N21" s="10">
        <v>536.52269999999999</v>
      </c>
      <c r="O21" s="10">
        <v>536.54729999999995</v>
      </c>
      <c r="P21" s="10">
        <v>536.57439999999997</v>
      </c>
      <c r="Q21" s="10">
        <v>536.60249999999996</v>
      </c>
      <c r="R21" s="10">
        <v>536.63</v>
      </c>
      <c r="S21" s="10">
        <v>536.65689999999995</v>
      </c>
      <c r="T21" s="10">
        <v>536.68280000000004</v>
      </c>
      <c r="U21" s="10">
        <v>536.70889999999997</v>
      </c>
      <c r="V21" s="10">
        <v>536.73320000000001</v>
      </c>
      <c r="W21" s="10">
        <v>536.75570000000005</v>
      </c>
      <c r="X21" s="10">
        <v>536.77769999999998</v>
      </c>
      <c r="Y21" s="10">
        <v>536.79719999999998</v>
      </c>
      <c r="Z21" s="10">
        <v>536.81600000000003</v>
      </c>
      <c r="AA21" s="10">
        <v>536.83100000000002</v>
      </c>
      <c r="AB21" s="12">
        <v>536.84540000000004</v>
      </c>
      <c r="AC21" s="7"/>
      <c r="AE21" s="36"/>
    </row>
    <row r="22" spans="2:31" x14ac:dyDescent="0.25">
      <c r="B22" s="32"/>
      <c r="C22" s="7" t="s">
        <v>17</v>
      </c>
      <c r="D22" s="10"/>
      <c r="E22" s="34">
        <v>0.13700000000000001</v>
      </c>
      <c r="F22" s="34">
        <v>0.128</v>
      </c>
      <c r="G22" s="34">
        <v>0.127</v>
      </c>
      <c r="H22" s="34">
        <v>0.13100000000000001</v>
      </c>
      <c r="I22" s="34">
        <v>0.184</v>
      </c>
      <c r="J22" s="34">
        <v>0.87</v>
      </c>
      <c r="K22" s="34">
        <v>0.21</v>
      </c>
      <c r="L22" s="34">
        <v>0.36299999999999999</v>
      </c>
      <c r="M22" s="34">
        <v>0.36299999999999999</v>
      </c>
      <c r="N22" s="34">
        <v>0.46600000000000003</v>
      </c>
      <c r="O22" s="34">
        <v>0.54700000000000004</v>
      </c>
      <c r="P22" s="34">
        <v>0.51600000000000001</v>
      </c>
      <c r="Q22" s="34">
        <v>0.497</v>
      </c>
      <c r="R22" s="34">
        <v>0.48</v>
      </c>
      <c r="S22" s="34">
        <v>0.48399999999999999</v>
      </c>
      <c r="T22" s="34">
        <v>0.48899999999999999</v>
      </c>
      <c r="U22" s="34">
        <v>0.48799999999999999</v>
      </c>
      <c r="V22" s="34">
        <v>0.40200000000000002</v>
      </c>
      <c r="W22" s="34">
        <v>0.35099999999999998</v>
      </c>
      <c r="X22" s="34">
        <v>0.17100000000000001</v>
      </c>
      <c r="Y22" s="34">
        <v>0.27700000000000002</v>
      </c>
      <c r="Z22" s="34">
        <v>0.17100000000000001</v>
      </c>
      <c r="AA22" s="34">
        <v>0.14899999999999999</v>
      </c>
      <c r="AB22" s="34">
        <v>0.128</v>
      </c>
      <c r="AC22" s="16">
        <f>SUM(E22:AB22)</f>
        <v>8.1290000000000013</v>
      </c>
    </row>
    <row r="23" spans="2:31" x14ac:dyDescent="0.25">
      <c r="B23" s="17"/>
      <c r="C23" s="7" t="s">
        <v>18</v>
      </c>
      <c r="D23" s="10"/>
      <c r="E23" s="18">
        <v>6.3719999999999999E-2</v>
      </c>
      <c r="F23" s="18">
        <v>5.7599999999999998E-2</v>
      </c>
      <c r="G23" s="18">
        <v>5.8599999999999999E-2</v>
      </c>
      <c r="H23" s="18">
        <v>5.9400000000000001E-2</v>
      </c>
      <c r="I23" s="18">
        <v>5.7959999999999998E-2</v>
      </c>
      <c r="J23" s="18">
        <v>5.9760000000000001E-2</v>
      </c>
      <c r="K23" s="18">
        <v>5.9040000000000002E-2</v>
      </c>
      <c r="L23" s="18">
        <v>6.336E-2</v>
      </c>
      <c r="M23" s="18">
        <v>7.596E-2</v>
      </c>
      <c r="N23" s="18">
        <v>8.1720000000000001E-2</v>
      </c>
      <c r="O23" s="18">
        <v>8.9566000000000007E-2</v>
      </c>
      <c r="P23" s="18">
        <v>9.8559999999999995E-2</v>
      </c>
      <c r="Q23" s="18">
        <v>0.10116</v>
      </c>
      <c r="R23" s="18">
        <v>9.9000000000000005E-2</v>
      </c>
      <c r="S23" s="18">
        <v>9.826E-2</v>
      </c>
      <c r="T23" s="18">
        <v>9.323999999999999E-2</v>
      </c>
      <c r="U23" s="18">
        <v>9.4960000000000003E-2</v>
      </c>
      <c r="V23" s="18">
        <v>8.7480000000000002E-2</v>
      </c>
      <c r="W23" s="18">
        <v>8.1000000000000003E-2</v>
      </c>
      <c r="X23" s="18">
        <v>7.9200000000000007E-2</v>
      </c>
      <c r="Y23" s="18">
        <v>7.0199999999999999E-2</v>
      </c>
      <c r="Z23" s="18">
        <v>6.7680000000000004E-2</v>
      </c>
      <c r="AA23" s="18">
        <v>6.4000000000000001E-2</v>
      </c>
      <c r="AB23" s="18">
        <v>5.1840000000000004E-2</v>
      </c>
      <c r="AC23" s="16">
        <f>SUM(E23:AB23)</f>
        <v>1.813266</v>
      </c>
      <c r="AE23" s="37"/>
    </row>
    <row r="24" spans="2:31" x14ac:dyDescent="0.25">
      <c r="B24" s="19" t="s">
        <v>20</v>
      </c>
      <c r="C24" s="7" t="s">
        <v>12</v>
      </c>
      <c r="D24" s="8">
        <v>6</v>
      </c>
      <c r="E24" s="8">
        <v>6</v>
      </c>
      <c r="F24" s="8">
        <v>6</v>
      </c>
      <c r="G24" s="8">
        <v>6</v>
      </c>
      <c r="H24" s="8">
        <v>6</v>
      </c>
      <c r="I24" s="8">
        <v>6</v>
      </c>
      <c r="J24" s="8">
        <v>6</v>
      </c>
      <c r="K24" s="8">
        <v>6</v>
      </c>
      <c r="L24" s="8">
        <v>6</v>
      </c>
      <c r="M24" s="8">
        <v>6</v>
      </c>
      <c r="N24" s="8">
        <v>6</v>
      </c>
      <c r="O24" s="8">
        <v>6</v>
      </c>
      <c r="P24" s="8">
        <v>6</v>
      </c>
      <c r="Q24" s="8">
        <v>6</v>
      </c>
      <c r="R24" s="8">
        <v>6</v>
      </c>
      <c r="S24" s="8">
        <v>6</v>
      </c>
      <c r="T24" s="8">
        <v>6</v>
      </c>
      <c r="U24" s="8">
        <v>6</v>
      </c>
      <c r="V24" s="8">
        <v>6</v>
      </c>
      <c r="W24" s="8">
        <v>6</v>
      </c>
      <c r="X24" s="8">
        <v>6</v>
      </c>
      <c r="Y24" s="8">
        <v>6</v>
      </c>
      <c r="Z24" s="8">
        <v>6</v>
      </c>
      <c r="AA24" s="8">
        <v>6</v>
      </c>
      <c r="AB24" s="8">
        <v>6</v>
      </c>
      <c r="AC24" s="7"/>
      <c r="AE24" s="38"/>
    </row>
    <row r="25" spans="2:31" x14ac:dyDescent="0.25">
      <c r="B25" s="9" t="s">
        <v>21</v>
      </c>
      <c r="C25" s="7" t="s">
        <v>14</v>
      </c>
      <c r="D25" s="10"/>
      <c r="E25" s="11">
        <f t="shared" ref="E25:AB25" si="4">E28*1000/(E24*1.73)</f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11">
        <f t="shared" si="4"/>
        <v>0</v>
      </c>
      <c r="O25" s="11">
        <f t="shared" si="4"/>
        <v>0</v>
      </c>
      <c r="P25" s="11">
        <f t="shared" si="4"/>
        <v>0</v>
      </c>
      <c r="Q25" s="11">
        <f t="shared" si="4"/>
        <v>0</v>
      </c>
      <c r="R25" s="11">
        <f t="shared" si="4"/>
        <v>0</v>
      </c>
      <c r="S25" s="11">
        <f t="shared" si="4"/>
        <v>0</v>
      </c>
      <c r="T25" s="11">
        <f t="shared" si="4"/>
        <v>0</v>
      </c>
      <c r="U25" s="11">
        <f t="shared" si="4"/>
        <v>0</v>
      </c>
      <c r="V25" s="11">
        <f t="shared" si="4"/>
        <v>0</v>
      </c>
      <c r="W25" s="11">
        <f t="shared" si="4"/>
        <v>0</v>
      </c>
      <c r="X25" s="11">
        <f t="shared" si="4"/>
        <v>0</v>
      </c>
      <c r="Y25" s="11">
        <f t="shared" si="4"/>
        <v>0</v>
      </c>
      <c r="Z25" s="11">
        <f t="shared" si="4"/>
        <v>0</v>
      </c>
      <c r="AA25" s="11">
        <f t="shared" si="4"/>
        <v>0</v>
      </c>
      <c r="AB25" s="11">
        <f t="shared" si="4"/>
        <v>0</v>
      </c>
      <c r="AC25" s="7"/>
    </row>
    <row r="26" spans="2:31" x14ac:dyDescent="0.25">
      <c r="B26" s="9">
        <v>0</v>
      </c>
      <c r="C26" s="7" t="s">
        <v>15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7"/>
    </row>
    <row r="27" spans="2:31" x14ac:dyDescent="0.25">
      <c r="B27" s="9"/>
      <c r="C27" s="7" t="s">
        <v>16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7"/>
    </row>
    <row r="28" spans="2:31" x14ac:dyDescent="0.25">
      <c r="B28" s="9"/>
      <c r="C28" s="7" t="s">
        <v>17</v>
      </c>
      <c r="D28" s="10"/>
      <c r="E28" s="15">
        <f>3600*(E26-D26)/1000</f>
        <v>0</v>
      </c>
      <c r="F28" s="15">
        <f t="shared" ref="F28:AB29" si="5">3600*(F26-E26)/1000</f>
        <v>0</v>
      </c>
      <c r="G28" s="15">
        <f t="shared" si="5"/>
        <v>0</v>
      </c>
      <c r="H28" s="15">
        <f t="shared" si="5"/>
        <v>0</v>
      </c>
      <c r="I28" s="15">
        <f t="shared" si="5"/>
        <v>0</v>
      </c>
      <c r="J28" s="15">
        <f t="shared" si="5"/>
        <v>0</v>
      </c>
      <c r="K28" s="15">
        <f t="shared" si="5"/>
        <v>0</v>
      </c>
      <c r="L28" s="15">
        <f t="shared" si="5"/>
        <v>0</v>
      </c>
      <c r="M28" s="15">
        <f t="shared" si="5"/>
        <v>0</v>
      </c>
      <c r="N28" s="15">
        <f t="shared" si="5"/>
        <v>0</v>
      </c>
      <c r="O28" s="15">
        <f t="shared" si="5"/>
        <v>0</v>
      </c>
      <c r="P28" s="15">
        <f t="shared" si="5"/>
        <v>0</v>
      </c>
      <c r="Q28" s="15">
        <f t="shared" si="5"/>
        <v>0</v>
      </c>
      <c r="R28" s="15">
        <f t="shared" si="5"/>
        <v>0</v>
      </c>
      <c r="S28" s="15">
        <f t="shared" si="5"/>
        <v>0</v>
      </c>
      <c r="T28" s="15">
        <f t="shared" si="5"/>
        <v>0</v>
      </c>
      <c r="U28" s="15">
        <f t="shared" si="5"/>
        <v>0</v>
      </c>
      <c r="V28" s="15">
        <f t="shared" si="5"/>
        <v>0</v>
      </c>
      <c r="W28" s="15">
        <f t="shared" si="5"/>
        <v>0</v>
      </c>
      <c r="X28" s="15">
        <f t="shared" si="5"/>
        <v>0</v>
      </c>
      <c r="Y28" s="15">
        <f t="shared" si="5"/>
        <v>0</v>
      </c>
      <c r="Z28" s="15">
        <f t="shared" si="5"/>
        <v>0</v>
      </c>
      <c r="AA28" s="15">
        <f t="shared" si="5"/>
        <v>0</v>
      </c>
      <c r="AB28" s="15">
        <f t="shared" si="5"/>
        <v>0</v>
      </c>
      <c r="AC28" s="16">
        <f>SUM(E28:AB28)</f>
        <v>0</v>
      </c>
    </row>
    <row r="29" spans="2:31" x14ac:dyDescent="0.25">
      <c r="B29" s="17"/>
      <c r="C29" s="7" t="s">
        <v>18</v>
      </c>
      <c r="D29" s="10"/>
      <c r="E29" s="15">
        <f>3600*(E27-D27)/1000</f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15">
        <f t="shared" si="5"/>
        <v>0</v>
      </c>
      <c r="L29" s="15">
        <f t="shared" si="5"/>
        <v>0</v>
      </c>
      <c r="M29" s="15">
        <f t="shared" si="5"/>
        <v>0</v>
      </c>
      <c r="N29" s="15">
        <f t="shared" si="5"/>
        <v>0</v>
      </c>
      <c r="O29" s="15">
        <f t="shared" si="5"/>
        <v>0</v>
      </c>
      <c r="P29" s="15">
        <f t="shared" si="5"/>
        <v>0</v>
      </c>
      <c r="Q29" s="15">
        <f t="shared" si="5"/>
        <v>0</v>
      </c>
      <c r="R29" s="15">
        <f t="shared" si="5"/>
        <v>0</v>
      </c>
      <c r="S29" s="15">
        <f t="shared" si="5"/>
        <v>0</v>
      </c>
      <c r="T29" s="15">
        <f t="shared" si="5"/>
        <v>0</v>
      </c>
      <c r="U29" s="15">
        <f t="shared" si="5"/>
        <v>0</v>
      </c>
      <c r="V29" s="15">
        <f t="shared" si="5"/>
        <v>0</v>
      </c>
      <c r="W29" s="15">
        <f t="shared" si="5"/>
        <v>0</v>
      </c>
      <c r="X29" s="15">
        <f t="shared" si="5"/>
        <v>0</v>
      </c>
      <c r="Y29" s="15">
        <f t="shared" si="5"/>
        <v>0</v>
      </c>
      <c r="Z29" s="15">
        <f t="shared" si="5"/>
        <v>0</v>
      </c>
      <c r="AA29" s="15">
        <f t="shared" si="5"/>
        <v>0</v>
      </c>
      <c r="AB29" s="15">
        <f t="shared" si="5"/>
        <v>0</v>
      </c>
      <c r="AC29" s="16">
        <f>SUM(E29:AB29)</f>
        <v>0</v>
      </c>
    </row>
    <row r="30" spans="2:31" x14ac:dyDescent="0.25">
      <c r="B30" s="9" t="s">
        <v>22</v>
      </c>
      <c r="C30" s="7" t="s">
        <v>12</v>
      </c>
      <c r="D30" s="8">
        <v>6</v>
      </c>
      <c r="E30" s="8">
        <v>6</v>
      </c>
      <c r="F30" s="8">
        <v>6</v>
      </c>
      <c r="G30" s="8">
        <v>6</v>
      </c>
      <c r="H30" s="8">
        <v>6</v>
      </c>
      <c r="I30" s="8">
        <v>6</v>
      </c>
      <c r="J30" s="8">
        <v>6</v>
      </c>
      <c r="K30" s="8">
        <v>6</v>
      </c>
      <c r="L30" s="8">
        <v>6</v>
      </c>
      <c r="M30" s="8">
        <v>6</v>
      </c>
      <c r="N30" s="8">
        <v>6</v>
      </c>
      <c r="O30" s="8">
        <v>6</v>
      </c>
      <c r="P30" s="8">
        <v>6</v>
      </c>
      <c r="Q30" s="8">
        <v>6</v>
      </c>
      <c r="R30" s="8">
        <v>6</v>
      </c>
      <c r="S30" s="8">
        <v>6</v>
      </c>
      <c r="T30" s="8">
        <v>6</v>
      </c>
      <c r="U30" s="8">
        <v>6</v>
      </c>
      <c r="V30" s="8">
        <v>6</v>
      </c>
      <c r="W30" s="8">
        <v>6</v>
      </c>
      <c r="X30" s="8">
        <v>6</v>
      </c>
      <c r="Y30" s="8">
        <v>6</v>
      </c>
      <c r="Z30" s="8">
        <v>6</v>
      </c>
      <c r="AA30" s="8">
        <v>6</v>
      </c>
      <c r="AB30" s="8">
        <v>6</v>
      </c>
      <c r="AC30" s="7"/>
    </row>
    <row r="31" spans="2:31" x14ac:dyDescent="0.25">
      <c r="B31" s="9"/>
      <c r="C31" s="7" t="s">
        <v>14</v>
      </c>
      <c r="D31" s="10"/>
      <c r="E31" s="11">
        <f t="shared" ref="E31:AB31" si="6">E34*1000/(E30*1.73)</f>
        <v>27.745664739859162</v>
      </c>
      <c r="F31" s="11">
        <f t="shared" si="6"/>
        <v>15.468208092506179</v>
      </c>
      <c r="G31" s="11">
        <f t="shared" si="6"/>
        <v>13.040462427744846</v>
      </c>
      <c r="H31" s="11">
        <f t="shared" si="6"/>
        <v>12.76300578033679</v>
      </c>
      <c r="I31" s="11">
        <f t="shared" si="6"/>
        <v>12.832369942208519</v>
      </c>
      <c r="J31" s="11">
        <f t="shared" si="6"/>
        <v>14.913294797690071</v>
      </c>
      <c r="K31" s="11">
        <f t="shared" si="6"/>
        <v>19.1445086705249</v>
      </c>
      <c r="L31" s="11">
        <f t="shared" si="6"/>
        <v>25.59537572254531</v>
      </c>
      <c r="M31" s="11">
        <f t="shared" si="6"/>
        <v>31.075144508637528</v>
      </c>
      <c r="N31" s="11">
        <f t="shared" si="6"/>
        <v>37.179190751457014</v>
      </c>
      <c r="O31" s="11">
        <f t="shared" si="6"/>
        <v>39.676300578050643</v>
      </c>
      <c r="P31" s="11">
        <f t="shared" si="6"/>
        <v>44.670520231198481</v>
      </c>
      <c r="Q31" s="11">
        <f t="shared" si="6"/>
        <v>39.606936416178918</v>
      </c>
      <c r="R31" s="11">
        <f t="shared" si="6"/>
        <v>39.676300578050643</v>
      </c>
      <c r="S31" s="11">
        <f t="shared" si="6"/>
        <v>45.156069364142866</v>
      </c>
      <c r="T31" s="11">
        <f t="shared" si="6"/>
        <v>38.913294797698214</v>
      </c>
      <c r="U31" s="11">
        <f t="shared" si="6"/>
        <v>34.127167630047275</v>
      </c>
      <c r="V31" s="11">
        <f t="shared" si="6"/>
        <v>30.381502890196252</v>
      </c>
      <c r="W31" s="11">
        <f t="shared" si="6"/>
        <v>25.456647398841284</v>
      </c>
      <c r="X31" s="11">
        <f t="shared" si="6"/>
        <v>21.641618497118536</v>
      </c>
      <c r="Y31" s="11">
        <f t="shared" si="6"/>
        <v>19.491329479765255</v>
      </c>
      <c r="Z31" s="11">
        <f t="shared" si="6"/>
        <v>17.132947976875649</v>
      </c>
      <c r="AA31" s="11">
        <f t="shared" si="6"/>
        <v>15.190751445098126</v>
      </c>
      <c r="AB31" s="11">
        <f t="shared" si="6"/>
        <v>3.398843930610667</v>
      </c>
      <c r="AC31" s="7"/>
    </row>
    <row r="32" spans="2:31" x14ac:dyDescent="0.25">
      <c r="B32" s="9"/>
      <c r="C32" s="7" t="s">
        <v>15</v>
      </c>
      <c r="D32" s="12">
        <v>449.11</v>
      </c>
      <c r="E32" s="12">
        <v>449.15</v>
      </c>
      <c r="F32" s="12">
        <v>449.17230000000001</v>
      </c>
      <c r="G32" s="12">
        <v>449.19110000000001</v>
      </c>
      <c r="H32" s="12">
        <v>449.20949999999999</v>
      </c>
      <c r="I32" s="12">
        <v>449.22800000000001</v>
      </c>
      <c r="J32" s="12">
        <v>449.24950000000001</v>
      </c>
      <c r="K32" s="12">
        <v>449.27710000000002</v>
      </c>
      <c r="L32" s="12">
        <v>449.31400000000002</v>
      </c>
      <c r="M32" s="12">
        <v>449.35879999999997</v>
      </c>
      <c r="N32" s="12">
        <v>449.41239999999999</v>
      </c>
      <c r="O32" s="12">
        <v>449.46960000000001</v>
      </c>
      <c r="P32" s="12">
        <v>449.53399999999999</v>
      </c>
      <c r="Q32" s="12">
        <v>449.59109999999998</v>
      </c>
      <c r="R32" s="12">
        <v>449.64830000000001</v>
      </c>
      <c r="S32" s="12">
        <v>449.71339999999998</v>
      </c>
      <c r="T32" s="12">
        <v>449.76949999999999</v>
      </c>
      <c r="U32" s="12">
        <v>449.81869999999998</v>
      </c>
      <c r="V32" s="12">
        <v>449.86250000000001</v>
      </c>
      <c r="W32" s="12">
        <v>449.89920000000001</v>
      </c>
      <c r="X32" s="12">
        <v>449.93040000000002</v>
      </c>
      <c r="Y32" s="12">
        <v>449.95850000000002</v>
      </c>
      <c r="Z32" s="12">
        <v>449.98320000000001</v>
      </c>
      <c r="AA32" s="12">
        <v>450.00510000000003</v>
      </c>
      <c r="AB32" s="12">
        <v>450.01</v>
      </c>
      <c r="AC32" s="7"/>
    </row>
    <row r="33" spans="2:31" x14ac:dyDescent="0.25">
      <c r="B33" s="9"/>
      <c r="C33" s="7" t="s">
        <v>16</v>
      </c>
      <c r="D33" s="21">
        <v>143.142</v>
      </c>
      <c r="E33" s="12">
        <v>143.14769999999999</v>
      </c>
      <c r="F33" s="12">
        <v>143.15349999999998</v>
      </c>
      <c r="G33" s="12">
        <v>143.15929999999997</v>
      </c>
      <c r="H33" s="12">
        <v>143.16519999999997</v>
      </c>
      <c r="I33" s="12">
        <v>143.17109999999997</v>
      </c>
      <c r="J33" s="12">
        <v>143.17699999999996</v>
      </c>
      <c r="K33" s="12">
        <v>143.18269999999995</v>
      </c>
      <c r="L33" s="12">
        <v>143.18819999999997</v>
      </c>
      <c r="M33" s="12">
        <v>143.19539999999998</v>
      </c>
      <c r="N33" s="12">
        <v>143.20349999999999</v>
      </c>
      <c r="O33" s="12">
        <v>143.2133</v>
      </c>
      <c r="P33" s="12">
        <v>143.22380000000001</v>
      </c>
      <c r="Q33" s="12">
        <v>143.2337</v>
      </c>
      <c r="R33" s="12">
        <v>143.24469999999999</v>
      </c>
      <c r="S33" s="12">
        <v>143.25569999999999</v>
      </c>
      <c r="T33" s="12">
        <v>143.2664</v>
      </c>
      <c r="U33" s="12">
        <v>143.27690000000001</v>
      </c>
      <c r="V33" s="12">
        <v>143.28670000000002</v>
      </c>
      <c r="W33" s="12">
        <v>143.29440000000002</v>
      </c>
      <c r="X33" s="12">
        <v>143.30210000000002</v>
      </c>
      <c r="Y33" s="12">
        <v>143.30890000000002</v>
      </c>
      <c r="Z33" s="12">
        <v>143.31510000000003</v>
      </c>
      <c r="AA33" s="12">
        <v>143.32160000000002</v>
      </c>
      <c r="AB33" s="12">
        <v>143.32820000000001</v>
      </c>
      <c r="AC33" s="7"/>
    </row>
    <row r="34" spans="2:31" x14ac:dyDescent="0.25">
      <c r="B34" s="9"/>
      <c r="C34" s="7" t="s">
        <v>17</v>
      </c>
      <c r="D34" s="10"/>
      <c r="E34" s="15">
        <f>7200*(E32-D32)/1000</f>
        <v>0.28799999999973808</v>
      </c>
      <c r="F34" s="15">
        <f t="shared" ref="F34:AB34" si="7">7200*(F32-E32)/1000</f>
        <v>0.16056000000021414</v>
      </c>
      <c r="G34" s="15">
        <f t="shared" si="7"/>
        <v>0.13535999999999149</v>
      </c>
      <c r="H34" s="15">
        <f t="shared" si="7"/>
        <v>0.13247999999989588</v>
      </c>
      <c r="I34" s="15">
        <f t="shared" si="7"/>
        <v>0.13320000000012441</v>
      </c>
      <c r="J34" s="15">
        <f t="shared" si="7"/>
        <v>0.15480000000002292</v>
      </c>
      <c r="K34" s="15">
        <f t="shared" si="7"/>
        <v>0.19872000000004847</v>
      </c>
      <c r="L34" s="15">
        <f t="shared" si="7"/>
        <v>0.26568000000002029</v>
      </c>
      <c r="M34" s="15">
        <f t="shared" si="7"/>
        <v>0.32255999999965751</v>
      </c>
      <c r="N34" s="15">
        <f t="shared" si="7"/>
        <v>0.38592000000012378</v>
      </c>
      <c r="O34" s="15">
        <f t="shared" si="7"/>
        <v>0.41184000000016568</v>
      </c>
      <c r="P34" s="15">
        <f t="shared" si="7"/>
        <v>0.46367999999984022</v>
      </c>
      <c r="Q34" s="15">
        <f t="shared" si="7"/>
        <v>0.41111999999993715</v>
      </c>
      <c r="R34" s="15">
        <f t="shared" si="7"/>
        <v>0.41184000000016568</v>
      </c>
      <c r="S34" s="15">
        <f t="shared" si="7"/>
        <v>0.46871999999980291</v>
      </c>
      <c r="T34" s="15">
        <f t="shared" si="7"/>
        <v>0.40392000000010742</v>
      </c>
      <c r="U34" s="15">
        <f t="shared" si="7"/>
        <v>0.35423999999989064</v>
      </c>
      <c r="V34" s="15">
        <f t="shared" si="7"/>
        <v>0.31536000000023706</v>
      </c>
      <c r="W34" s="15">
        <f t="shared" si="7"/>
        <v>0.2642399999999725</v>
      </c>
      <c r="X34" s="15">
        <f t="shared" si="7"/>
        <v>0.22464000000009038</v>
      </c>
      <c r="Y34" s="15">
        <f t="shared" si="7"/>
        <v>0.20231999999996333</v>
      </c>
      <c r="Z34" s="15">
        <f t="shared" si="7"/>
        <v>0.17783999999996922</v>
      </c>
      <c r="AA34" s="15">
        <f t="shared" si="7"/>
        <v>0.15768000000011853</v>
      </c>
      <c r="AB34" s="15">
        <f t="shared" si="7"/>
        <v>3.5279999999738722E-2</v>
      </c>
      <c r="AC34" s="16">
        <f>SUM(E34:AB34)</f>
        <v>6.4799999999998379</v>
      </c>
    </row>
    <row r="35" spans="2:31" x14ac:dyDescent="0.25">
      <c r="B35" s="17"/>
      <c r="C35" s="7" t="s">
        <v>18</v>
      </c>
      <c r="D35" s="10"/>
      <c r="E35" s="18">
        <v>4.104E-2</v>
      </c>
      <c r="F35" s="18">
        <v>4.1759999999999999E-2</v>
      </c>
      <c r="G35" s="18">
        <v>4.1759999999999999E-2</v>
      </c>
      <c r="H35" s="18">
        <v>4.2479999999999997E-2</v>
      </c>
      <c r="I35" s="18">
        <v>4.2479999999999997E-2</v>
      </c>
      <c r="J35" s="18">
        <v>4.2479999999999997E-2</v>
      </c>
      <c r="K35" s="18">
        <v>4.104E-2</v>
      </c>
      <c r="L35" s="18">
        <v>3.9600000000000003E-2</v>
      </c>
      <c r="M35" s="18">
        <v>5.1840000000000004E-2</v>
      </c>
      <c r="N35" s="18">
        <v>5.8319999999999997E-2</v>
      </c>
      <c r="O35" s="18">
        <v>7.0559999999999998E-2</v>
      </c>
      <c r="P35" s="18">
        <v>7.5600000000000001E-2</v>
      </c>
      <c r="Q35" s="18">
        <v>7.1279999999999996E-2</v>
      </c>
      <c r="R35" s="18">
        <v>7.9200000000000007E-2</v>
      </c>
      <c r="S35" s="18">
        <v>7.9200000000000007E-2</v>
      </c>
      <c r="T35" s="18">
        <v>7.7040000000000011E-2</v>
      </c>
      <c r="U35" s="18">
        <v>7.5600000000000001E-2</v>
      </c>
      <c r="V35" s="18">
        <v>7.0559999999999998E-2</v>
      </c>
      <c r="W35" s="18">
        <v>5.5439999999999996E-2</v>
      </c>
      <c r="X35" s="18">
        <v>5.5439999999999996E-2</v>
      </c>
      <c r="Y35" s="18">
        <v>4.8960000000000004E-2</v>
      </c>
      <c r="Z35" s="18">
        <v>4.4639999999999999E-2</v>
      </c>
      <c r="AA35" s="18">
        <v>4.6799999999999994E-2</v>
      </c>
      <c r="AB35" s="18">
        <v>4.752E-2</v>
      </c>
      <c r="AC35" s="16">
        <f>SUM(E35:AB35)</f>
        <v>1.3406400000000001</v>
      </c>
    </row>
    <row r="36" spans="2:31" x14ac:dyDescent="0.25">
      <c r="B36" s="22" t="s">
        <v>23</v>
      </c>
      <c r="C36" s="7" t="s">
        <v>12</v>
      </c>
      <c r="D36" s="8">
        <v>10</v>
      </c>
      <c r="E36" s="8">
        <v>10</v>
      </c>
      <c r="F36" s="8">
        <v>10</v>
      </c>
      <c r="G36" s="8">
        <v>10</v>
      </c>
      <c r="H36" s="8">
        <v>10</v>
      </c>
      <c r="I36" s="8">
        <v>10</v>
      </c>
      <c r="J36" s="8">
        <v>10</v>
      </c>
      <c r="K36" s="8">
        <v>10</v>
      </c>
      <c r="L36" s="8">
        <v>10</v>
      </c>
      <c r="M36" s="8">
        <v>10</v>
      </c>
      <c r="N36" s="8">
        <v>10</v>
      </c>
      <c r="O36" s="8">
        <v>10</v>
      </c>
      <c r="P36" s="8">
        <v>10</v>
      </c>
      <c r="Q36" s="8">
        <v>10</v>
      </c>
      <c r="R36" s="8">
        <v>10</v>
      </c>
      <c r="S36" s="8">
        <v>10</v>
      </c>
      <c r="T36" s="8">
        <v>10</v>
      </c>
      <c r="U36" s="8">
        <v>10</v>
      </c>
      <c r="V36" s="8">
        <v>10</v>
      </c>
      <c r="W36" s="8">
        <v>10</v>
      </c>
      <c r="X36" s="8">
        <v>10</v>
      </c>
      <c r="Y36" s="8">
        <v>10</v>
      </c>
      <c r="Z36" s="8">
        <v>10</v>
      </c>
      <c r="AA36" s="8">
        <v>10</v>
      </c>
      <c r="AB36" s="8">
        <v>10</v>
      </c>
      <c r="AC36" s="7"/>
    </row>
    <row r="37" spans="2:31" x14ac:dyDescent="0.25">
      <c r="B37" s="23"/>
      <c r="C37" s="7" t="s">
        <v>14</v>
      </c>
      <c r="D37" s="10"/>
      <c r="E37" s="11">
        <f t="shared" ref="E37:AB37" si="8">E40*1000/(E36*1.73)</f>
        <v>9.2485549132945994</v>
      </c>
      <c r="F37" s="11">
        <f t="shared" si="8"/>
        <v>9.2485549132945994</v>
      </c>
      <c r="G37" s="11">
        <f t="shared" si="8"/>
        <v>9.2485549132945994</v>
      </c>
      <c r="H37" s="11">
        <f t="shared" si="8"/>
        <v>4.6242774566481213</v>
      </c>
      <c r="I37" s="11">
        <f t="shared" si="8"/>
        <v>9.2485549132945994</v>
      </c>
      <c r="J37" s="11">
        <f t="shared" si="8"/>
        <v>9.2485549132945994</v>
      </c>
      <c r="K37" s="11">
        <f t="shared" si="8"/>
        <v>13.872832369942723</v>
      </c>
      <c r="L37" s="11">
        <f t="shared" si="8"/>
        <v>9.2485549132945994</v>
      </c>
      <c r="M37" s="11">
        <f t="shared" si="8"/>
        <v>13.872832369942723</v>
      </c>
      <c r="N37" s="11">
        <f t="shared" si="8"/>
        <v>13.872832369941079</v>
      </c>
      <c r="O37" s="11">
        <f t="shared" si="8"/>
        <v>13.872832369942723</v>
      </c>
      <c r="P37" s="11">
        <f t="shared" si="8"/>
        <v>13.872832369942723</v>
      </c>
      <c r="Q37" s="11">
        <f t="shared" si="8"/>
        <v>13.872832369941079</v>
      </c>
      <c r="R37" s="11">
        <f t="shared" si="8"/>
        <v>9.2485549132962426</v>
      </c>
      <c r="S37" s="11">
        <f t="shared" si="8"/>
        <v>13.872832369941079</v>
      </c>
      <c r="T37" s="11">
        <f t="shared" si="8"/>
        <v>13.872832369942723</v>
      </c>
      <c r="U37" s="11">
        <f t="shared" si="8"/>
        <v>9.2485549132945994</v>
      </c>
      <c r="V37" s="11">
        <f t="shared" si="8"/>
        <v>13.872832369942723</v>
      </c>
      <c r="W37" s="11">
        <f t="shared" si="8"/>
        <v>0</v>
      </c>
      <c r="X37" s="11">
        <f t="shared" si="8"/>
        <v>9.2485549132945994</v>
      </c>
      <c r="Y37" s="11">
        <f t="shared" si="8"/>
        <v>4.624277456646479</v>
      </c>
      <c r="Z37" s="11">
        <f t="shared" si="8"/>
        <v>9.2485549132962426</v>
      </c>
      <c r="AA37" s="11">
        <f t="shared" si="8"/>
        <v>4.624277456646479</v>
      </c>
      <c r="AB37" s="11">
        <f t="shared" si="8"/>
        <v>4.6242774566481213</v>
      </c>
      <c r="AC37" s="7"/>
    </row>
    <row r="38" spans="2:31" x14ac:dyDescent="0.25">
      <c r="B38" s="23"/>
      <c r="C38" s="7" t="s">
        <v>15</v>
      </c>
      <c r="D38" s="12">
        <v>22.52</v>
      </c>
      <c r="E38" s="12">
        <v>22.54</v>
      </c>
      <c r="F38" s="12">
        <v>22.56</v>
      </c>
      <c r="G38" s="12">
        <v>22.58</v>
      </c>
      <c r="H38" s="12">
        <v>22.59</v>
      </c>
      <c r="I38" s="12">
        <v>22.61</v>
      </c>
      <c r="J38" s="12">
        <v>22.63</v>
      </c>
      <c r="K38" s="12">
        <v>22.66</v>
      </c>
      <c r="L38" s="12">
        <v>22.68</v>
      </c>
      <c r="M38" s="12">
        <v>22.71</v>
      </c>
      <c r="N38" s="12">
        <v>22.74</v>
      </c>
      <c r="O38" s="12">
        <v>22.77</v>
      </c>
      <c r="P38" s="12">
        <v>22.8</v>
      </c>
      <c r="Q38" s="12">
        <v>22.83</v>
      </c>
      <c r="R38" s="12">
        <v>22.85</v>
      </c>
      <c r="S38" s="12">
        <v>22.88</v>
      </c>
      <c r="T38" s="12">
        <v>22.91</v>
      </c>
      <c r="U38" s="12">
        <v>22.93</v>
      </c>
      <c r="V38" s="12">
        <v>22.96</v>
      </c>
      <c r="W38" s="12">
        <v>22.96</v>
      </c>
      <c r="X38" s="12">
        <v>22.98</v>
      </c>
      <c r="Y38" s="12">
        <v>22.99</v>
      </c>
      <c r="Z38" s="12">
        <v>23.01</v>
      </c>
      <c r="AA38" s="12">
        <v>23.02</v>
      </c>
      <c r="AB38" s="12">
        <v>23.03</v>
      </c>
      <c r="AC38" s="7"/>
    </row>
    <row r="39" spans="2:31" x14ac:dyDescent="0.25">
      <c r="B39" s="23"/>
      <c r="C39" s="7" t="s">
        <v>16</v>
      </c>
      <c r="D39" s="21">
        <v>1341.722</v>
      </c>
      <c r="E39" s="12">
        <v>1341.72</v>
      </c>
      <c r="F39" s="12">
        <v>1341.73</v>
      </c>
      <c r="G39" s="12">
        <v>1341.74</v>
      </c>
      <c r="H39" s="12">
        <v>1341.7439999999999</v>
      </c>
      <c r="I39" s="12">
        <v>1341.752</v>
      </c>
      <c r="J39" s="12">
        <v>1341.759</v>
      </c>
      <c r="K39" s="12">
        <v>1341.7660000000001</v>
      </c>
      <c r="L39" s="12">
        <v>1341.7670000000001</v>
      </c>
      <c r="M39" s="12">
        <v>1341.778</v>
      </c>
      <c r="N39" s="12">
        <v>1341.7919999999999</v>
      </c>
      <c r="O39" s="12">
        <v>1341.806</v>
      </c>
      <c r="P39" s="12">
        <v>1341.82</v>
      </c>
      <c r="Q39" s="12">
        <v>1341.8340000000001</v>
      </c>
      <c r="R39" s="12">
        <v>1341.848</v>
      </c>
      <c r="S39" s="12">
        <v>1341.8620000000001</v>
      </c>
      <c r="T39" s="12">
        <v>1341.876</v>
      </c>
      <c r="U39" s="12">
        <v>1341.883</v>
      </c>
      <c r="V39" s="12">
        <v>1341.89</v>
      </c>
      <c r="W39" s="12">
        <v>1341.8979999999999</v>
      </c>
      <c r="X39" s="12">
        <v>1341.9059999999999</v>
      </c>
      <c r="Y39" s="12">
        <v>1341.912</v>
      </c>
      <c r="Z39" s="12">
        <v>1341.912</v>
      </c>
      <c r="AA39" s="12">
        <v>1341.912</v>
      </c>
      <c r="AB39" s="12">
        <v>1341.9169999999999</v>
      </c>
      <c r="AC39" s="7"/>
    </row>
    <row r="40" spans="2:31" x14ac:dyDescent="0.25">
      <c r="B40" s="23"/>
      <c r="C40" s="7" t="s">
        <v>17</v>
      </c>
      <c r="D40" s="10"/>
      <c r="E40" s="15">
        <f>8000*(E38-D38)/1000</f>
        <v>0.15999999999999659</v>
      </c>
      <c r="F40" s="15">
        <f t="shared" ref="F40:AB40" si="9">8000*(F38-E38)/1000</f>
        <v>0.15999999999999659</v>
      </c>
      <c r="G40" s="15">
        <f t="shared" si="9"/>
        <v>0.15999999999999659</v>
      </c>
      <c r="H40" s="15">
        <f t="shared" si="9"/>
        <v>8.0000000000012506E-2</v>
      </c>
      <c r="I40" s="15">
        <f t="shared" si="9"/>
        <v>0.15999999999999659</v>
      </c>
      <c r="J40" s="15">
        <f t="shared" si="9"/>
        <v>0.15999999999999659</v>
      </c>
      <c r="K40" s="15">
        <f t="shared" si="9"/>
        <v>0.24000000000000909</v>
      </c>
      <c r="L40" s="15">
        <f t="shared" si="9"/>
        <v>0.15999999999999659</v>
      </c>
      <c r="M40" s="15">
        <f t="shared" si="9"/>
        <v>0.24000000000000909</v>
      </c>
      <c r="N40" s="15">
        <f t="shared" si="9"/>
        <v>0.23999999999998067</v>
      </c>
      <c r="O40" s="15">
        <f t="shared" si="9"/>
        <v>0.24000000000000909</v>
      </c>
      <c r="P40" s="15">
        <f t="shared" si="9"/>
        <v>0.24000000000000909</v>
      </c>
      <c r="Q40" s="15">
        <f t="shared" si="9"/>
        <v>0.23999999999998067</v>
      </c>
      <c r="R40" s="15">
        <f t="shared" si="9"/>
        <v>0.16000000000002501</v>
      </c>
      <c r="S40" s="15">
        <f t="shared" si="9"/>
        <v>0.23999999999998067</v>
      </c>
      <c r="T40" s="15">
        <f t="shared" si="9"/>
        <v>0.24000000000000909</v>
      </c>
      <c r="U40" s="15">
        <f t="shared" si="9"/>
        <v>0.15999999999999659</v>
      </c>
      <c r="V40" s="15">
        <f t="shared" si="9"/>
        <v>0.24000000000000909</v>
      </c>
      <c r="W40" s="15">
        <f t="shared" si="9"/>
        <v>0</v>
      </c>
      <c r="X40" s="15">
        <f t="shared" si="9"/>
        <v>0.15999999999999659</v>
      </c>
      <c r="Y40" s="15">
        <f t="shared" si="9"/>
        <v>7.9999999999984084E-2</v>
      </c>
      <c r="Z40" s="15">
        <f t="shared" si="9"/>
        <v>0.16000000000002501</v>
      </c>
      <c r="AA40" s="15">
        <f t="shared" si="9"/>
        <v>7.9999999999984084E-2</v>
      </c>
      <c r="AB40" s="15">
        <f t="shared" si="9"/>
        <v>8.0000000000012506E-2</v>
      </c>
      <c r="AC40" s="16">
        <f>SUM(E40:AB40)</f>
        <v>4.0800000000000125</v>
      </c>
    </row>
    <row r="41" spans="2:31" x14ac:dyDescent="0.25">
      <c r="B41" s="17"/>
      <c r="C41" s="7" t="s">
        <v>18</v>
      </c>
      <c r="D41" s="24"/>
      <c r="E41" s="18">
        <v>0</v>
      </c>
      <c r="F41" s="18">
        <v>5.6000000000000001E-2</v>
      </c>
      <c r="G41" s="18">
        <v>6.4000000000000001E-2</v>
      </c>
      <c r="H41" s="18">
        <v>5.6000000000000001E-2</v>
      </c>
      <c r="I41" s="18">
        <v>6.4000000000000001E-2</v>
      </c>
      <c r="J41" s="18">
        <v>5.6000000000000001E-2</v>
      </c>
      <c r="K41" s="18">
        <v>5.6000000000000001E-2</v>
      </c>
      <c r="L41" s="18">
        <v>8.0000000000000002E-3</v>
      </c>
      <c r="M41" s="18">
        <v>8.7999999999999995E-2</v>
      </c>
      <c r="N41" s="18">
        <v>0.112</v>
      </c>
      <c r="O41" s="18">
        <v>0.112</v>
      </c>
      <c r="P41" s="18">
        <v>0.112</v>
      </c>
      <c r="Q41" s="18">
        <v>0.112</v>
      </c>
      <c r="R41" s="18">
        <v>0.112</v>
      </c>
      <c r="S41" s="18">
        <v>0.112</v>
      </c>
      <c r="T41" s="18">
        <v>0.112</v>
      </c>
      <c r="U41" s="18">
        <v>5.6000000000000001E-2</v>
      </c>
      <c r="V41" s="18">
        <v>5.6000000000000001E-2</v>
      </c>
      <c r="W41" s="18">
        <v>6.4000000000000001E-2</v>
      </c>
      <c r="X41" s="18">
        <v>6.4000000000000001E-2</v>
      </c>
      <c r="Y41" s="18">
        <v>4.8000000000000001E-2</v>
      </c>
      <c r="Z41" s="18">
        <v>0</v>
      </c>
      <c r="AA41" s="18">
        <v>0</v>
      </c>
      <c r="AB41" s="18">
        <v>0.04</v>
      </c>
      <c r="AC41" s="25">
        <f>SUM(E41:AB41)</f>
        <v>1.5600000000000005</v>
      </c>
      <c r="AE41" s="37"/>
    </row>
    <row r="42" spans="2:31" x14ac:dyDescent="0.25">
      <c r="B42" s="6" t="s">
        <v>24</v>
      </c>
      <c r="C42" s="7" t="s">
        <v>12</v>
      </c>
      <c r="D42" s="8">
        <v>6</v>
      </c>
      <c r="E42" s="8">
        <v>6</v>
      </c>
      <c r="F42" s="8">
        <v>6</v>
      </c>
      <c r="G42" s="8">
        <v>6</v>
      </c>
      <c r="H42" s="8">
        <v>6</v>
      </c>
      <c r="I42" s="8">
        <v>6</v>
      </c>
      <c r="J42" s="8">
        <v>6</v>
      </c>
      <c r="K42" s="8">
        <v>6</v>
      </c>
      <c r="L42" s="8">
        <v>6</v>
      </c>
      <c r="M42" s="8">
        <v>6</v>
      </c>
      <c r="N42" s="8">
        <v>6</v>
      </c>
      <c r="O42" s="8">
        <v>6</v>
      </c>
      <c r="P42" s="8">
        <v>6</v>
      </c>
      <c r="Q42" s="8">
        <v>6</v>
      </c>
      <c r="R42" s="8">
        <v>6</v>
      </c>
      <c r="S42" s="8">
        <v>6</v>
      </c>
      <c r="T42" s="8">
        <v>6</v>
      </c>
      <c r="U42" s="8">
        <v>6</v>
      </c>
      <c r="V42" s="8">
        <v>6</v>
      </c>
      <c r="W42" s="8">
        <v>6</v>
      </c>
      <c r="X42" s="8">
        <v>6</v>
      </c>
      <c r="Y42" s="8">
        <v>6</v>
      </c>
      <c r="Z42" s="8">
        <v>6</v>
      </c>
      <c r="AA42" s="8">
        <v>6</v>
      </c>
      <c r="AB42" s="26">
        <v>6</v>
      </c>
      <c r="AC42" s="7"/>
    </row>
    <row r="43" spans="2:31" x14ac:dyDescent="0.25">
      <c r="B43" s="9" t="s">
        <v>25</v>
      </c>
      <c r="C43" s="7" t="s">
        <v>14</v>
      </c>
      <c r="D43" s="10"/>
      <c r="E43" s="11">
        <f t="shared" ref="E43:AB43" si="10">E46*1000/(E42*1.73)</f>
        <v>0</v>
      </c>
      <c r="F43" s="11">
        <f t="shared" si="10"/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  <c r="O43" s="11">
        <f t="shared" si="10"/>
        <v>0</v>
      </c>
      <c r="P43" s="11">
        <f t="shared" si="10"/>
        <v>0</v>
      </c>
      <c r="Q43" s="11">
        <f t="shared" si="10"/>
        <v>0</v>
      </c>
      <c r="R43" s="11">
        <f t="shared" si="10"/>
        <v>0</v>
      </c>
      <c r="S43" s="11">
        <f t="shared" si="10"/>
        <v>0</v>
      </c>
      <c r="T43" s="11">
        <f t="shared" si="10"/>
        <v>0</v>
      </c>
      <c r="U43" s="11">
        <f t="shared" si="10"/>
        <v>0</v>
      </c>
      <c r="V43" s="11">
        <f t="shared" si="10"/>
        <v>0</v>
      </c>
      <c r="W43" s="11">
        <f t="shared" si="10"/>
        <v>0</v>
      </c>
      <c r="X43" s="11">
        <f t="shared" si="10"/>
        <v>0</v>
      </c>
      <c r="Y43" s="11">
        <f t="shared" si="10"/>
        <v>0</v>
      </c>
      <c r="Z43" s="11">
        <f t="shared" si="10"/>
        <v>0</v>
      </c>
      <c r="AA43" s="11">
        <f t="shared" si="10"/>
        <v>0</v>
      </c>
      <c r="AB43" s="27">
        <f t="shared" si="10"/>
        <v>0</v>
      </c>
      <c r="AC43" s="7"/>
    </row>
    <row r="44" spans="2:31" x14ac:dyDescent="0.25">
      <c r="B44" s="9">
        <v>0</v>
      </c>
      <c r="C44" s="7" t="s">
        <v>15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7"/>
    </row>
    <row r="45" spans="2:31" x14ac:dyDescent="0.25">
      <c r="B45" s="9"/>
      <c r="C45" s="7" t="s">
        <v>16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7"/>
      <c r="AE45" s="30"/>
    </row>
    <row r="46" spans="2:31" x14ac:dyDescent="0.25">
      <c r="B46" s="9"/>
      <c r="C46" s="7" t="s">
        <v>17</v>
      </c>
      <c r="D46" s="10"/>
      <c r="E46" s="15">
        <f>9600*(E44-D44)/1000</f>
        <v>0</v>
      </c>
      <c r="F46" s="15">
        <f t="shared" ref="F46:AB46" si="11">9600*(F44-E44)/1000</f>
        <v>0</v>
      </c>
      <c r="G46" s="15">
        <f t="shared" si="11"/>
        <v>0</v>
      </c>
      <c r="H46" s="15">
        <f t="shared" si="11"/>
        <v>0</v>
      </c>
      <c r="I46" s="15">
        <f t="shared" si="11"/>
        <v>0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11"/>
        <v>0</v>
      </c>
      <c r="O46" s="15">
        <f t="shared" si="11"/>
        <v>0</v>
      </c>
      <c r="P46" s="15">
        <f t="shared" si="11"/>
        <v>0</v>
      </c>
      <c r="Q46" s="15">
        <f t="shared" si="11"/>
        <v>0</v>
      </c>
      <c r="R46" s="15">
        <f t="shared" si="11"/>
        <v>0</v>
      </c>
      <c r="S46" s="15">
        <f t="shared" si="11"/>
        <v>0</v>
      </c>
      <c r="T46" s="15">
        <f t="shared" si="11"/>
        <v>0</v>
      </c>
      <c r="U46" s="15">
        <f t="shared" si="11"/>
        <v>0</v>
      </c>
      <c r="V46" s="15">
        <f t="shared" si="11"/>
        <v>0</v>
      </c>
      <c r="W46" s="15">
        <f t="shared" si="11"/>
        <v>0</v>
      </c>
      <c r="X46" s="15">
        <f t="shared" si="11"/>
        <v>0</v>
      </c>
      <c r="Y46" s="15">
        <f t="shared" si="11"/>
        <v>0</v>
      </c>
      <c r="Z46" s="15">
        <f t="shared" si="11"/>
        <v>0</v>
      </c>
      <c r="AA46" s="15">
        <f t="shared" si="11"/>
        <v>0</v>
      </c>
      <c r="AB46" s="28">
        <f t="shared" si="11"/>
        <v>0</v>
      </c>
      <c r="AC46" s="16">
        <f>SUM(E46:AB46)</f>
        <v>0</v>
      </c>
    </row>
    <row r="47" spans="2:31" x14ac:dyDescent="0.25">
      <c r="B47" s="17"/>
      <c r="C47" s="7" t="s">
        <v>18</v>
      </c>
      <c r="D47" s="10"/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6">
        <f>SUM(E47:AB47)</f>
        <v>0</v>
      </c>
    </row>
    <row r="48" spans="2:31" x14ac:dyDescent="0.25">
      <c r="B48" s="19" t="s">
        <v>26</v>
      </c>
      <c r="C48" s="7" t="s">
        <v>12</v>
      </c>
      <c r="D48" s="8">
        <v>6</v>
      </c>
      <c r="E48" s="8">
        <v>6</v>
      </c>
      <c r="F48" s="8">
        <v>6</v>
      </c>
      <c r="G48" s="8">
        <v>6</v>
      </c>
      <c r="H48" s="8">
        <v>6</v>
      </c>
      <c r="I48" s="8">
        <v>6</v>
      </c>
      <c r="J48" s="8">
        <v>6</v>
      </c>
      <c r="K48" s="8">
        <v>6</v>
      </c>
      <c r="L48" s="8">
        <v>6</v>
      </c>
      <c r="M48" s="8">
        <v>6</v>
      </c>
      <c r="N48" s="8">
        <v>6</v>
      </c>
      <c r="O48" s="8">
        <v>6</v>
      </c>
      <c r="P48" s="8">
        <v>6</v>
      </c>
      <c r="Q48" s="8">
        <v>6</v>
      </c>
      <c r="R48" s="8">
        <v>6</v>
      </c>
      <c r="S48" s="8">
        <v>6</v>
      </c>
      <c r="T48" s="8">
        <v>6</v>
      </c>
      <c r="U48" s="8">
        <v>6</v>
      </c>
      <c r="V48" s="8">
        <v>6</v>
      </c>
      <c r="W48" s="8">
        <v>6</v>
      </c>
      <c r="X48" s="8">
        <v>6</v>
      </c>
      <c r="Y48" s="8">
        <v>6</v>
      </c>
      <c r="Z48" s="8">
        <v>6</v>
      </c>
      <c r="AA48" s="8">
        <v>6</v>
      </c>
      <c r="AB48" s="26">
        <v>6</v>
      </c>
      <c r="AC48" s="7"/>
    </row>
    <row r="49" spans="2:31" x14ac:dyDescent="0.25">
      <c r="B49" s="9"/>
      <c r="C49" s="7" t="s">
        <v>14</v>
      </c>
      <c r="D49" s="10"/>
      <c r="E49" s="11">
        <f t="shared" ref="E49:AB49" si="12">E52*1000/(E48*1.73)</f>
        <v>0</v>
      </c>
      <c r="F49" s="11">
        <f t="shared" si="12"/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  <c r="O49" s="11">
        <f t="shared" si="12"/>
        <v>0</v>
      </c>
      <c r="P49" s="11">
        <f t="shared" si="12"/>
        <v>0</v>
      </c>
      <c r="Q49" s="11">
        <f t="shared" si="12"/>
        <v>0</v>
      </c>
      <c r="R49" s="11">
        <f t="shared" si="12"/>
        <v>0</v>
      </c>
      <c r="S49" s="11">
        <f t="shared" si="12"/>
        <v>0</v>
      </c>
      <c r="T49" s="11">
        <f t="shared" si="12"/>
        <v>0</v>
      </c>
      <c r="U49" s="11">
        <f t="shared" si="12"/>
        <v>0</v>
      </c>
      <c r="V49" s="11">
        <f t="shared" si="12"/>
        <v>0</v>
      </c>
      <c r="W49" s="11">
        <f t="shared" si="12"/>
        <v>0</v>
      </c>
      <c r="X49" s="11">
        <f t="shared" si="12"/>
        <v>0</v>
      </c>
      <c r="Y49" s="11">
        <f t="shared" si="12"/>
        <v>0</v>
      </c>
      <c r="Z49" s="11">
        <f t="shared" si="12"/>
        <v>0</v>
      </c>
      <c r="AA49" s="11">
        <f t="shared" si="12"/>
        <v>0</v>
      </c>
      <c r="AB49" s="27">
        <f t="shared" si="12"/>
        <v>0</v>
      </c>
      <c r="AC49" s="7"/>
    </row>
    <row r="50" spans="2:31" x14ac:dyDescent="0.25">
      <c r="B50" s="9"/>
      <c r="C50" s="7" t="s">
        <v>15</v>
      </c>
      <c r="D50" s="12">
        <v>91.438100000000006</v>
      </c>
      <c r="E50" s="12">
        <v>91.438100000000006</v>
      </c>
      <c r="F50" s="12">
        <v>91.438100000000006</v>
      </c>
      <c r="G50" s="12">
        <v>91.438100000000006</v>
      </c>
      <c r="H50" s="12">
        <v>91.438100000000006</v>
      </c>
      <c r="I50" s="12">
        <v>91.438100000000006</v>
      </c>
      <c r="J50" s="12">
        <v>91.438100000000006</v>
      </c>
      <c r="K50" s="12">
        <v>91.438100000000006</v>
      </c>
      <c r="L50" s="12">
        <v>91.438100000000006</v>
      </c>
      <c r="M50" s="12">
        <v>91.438100000000006</v>
      </c>
      <c r="N50" s="12">
        <v>91.438100000000006</v>
      </c>
      <c r="O50" s="12">
        <v>91.438100000000006</v>
      </c>
      <c r="P50" s="12">
        <v>91.438100000000006</v>
      </c>
      <c r="Q50" s="12">
        <v>91.438100000000006</v>
      </c>
      <c r="R50" s="12">
        <v>91.438100000000006</v>
      </c>
      <c r="S50" s="12">
        <v>91.438100000000006</v>
      </c>
      <c r="T50" s="12">
        <v>91.438100000000006</v>
      </c>
      <c r="U50" s="12">
        <v>91.438100000000006</v>
      </c>
      <c r="V50" s="12">
        <v>91.438100000000006</v>
      </c>
      <c r="W50" s="12">
        <v>91.438100000000006</v>
      </c>
      <c r="X50" s="12">
        <v>91.438100000000006</v>
      </c>
      <c r="Y50" s="12">
        <v>91.438100000000006</v>
      </c>
      <c r="Z50" s="12">
        <v>91.438100000000006</v>
      </c>
      <c r="AA50" s="12">
        <v>91.438100000000006</v>
      </c>
      <c r="AB50" s="12">
        <v>91.438100000000006</v>
      </c>
      <c r="AC50" s="7"/>
    </row>
    <row r="51" spans="2:31" x14ac:dyDescent="0.25">
      <c r="B51" s="9"/>
      <c r="C51" s="7" t="s">
        <v>16</v>
      </c>
      <c r="D51" s="12">
        <v>4.12</v>
      </c>
      <c r="E51" s="12">
        <v>4.12</v>
      </c>
      <c r="F51" s="12">
        <v>4.12</v>
      </c>
      <c r="G51" s="12">
        <v>4.12</v>
      </c>
      <c r="H51" s="12">
        <v>4.12</v>
      </c>
      <c r="I51" s="12">
        <v>4.12</v>
      </c>
      <c r="J51" s="12">
        <v>4.12</v>
      </c>
      <c r="K51" s="12">
        <v>4.12</v>
      </c>
      <c r="L51" s="12">
        <v>4.12</v>
      </c>
      <c r="M51" s="12">
        <v>4.12</v>
      </c>
      <c r="N51" s="12">
        <v>4.12</v>
      </c>
      <c r="O51" s="12">
        <v>4.12</v>
      </c>
      <c r="P51" s="12">
        <v>4.12</v>
      </c>
      <c r="Q51" s="12">
        <v>4.12</v>
      </c>
      <c r="R51" s="12">
        <v>4.12</v>
      </c>
      <c r="S51" s="12">
        <v>4.12</v>
      </c>
      <c r="T51" s="12">
        <v>4.12</v>
      </c>
      <c r="U51" s="12">
        <v>4.12</v>
      </c>
      <c r="V51" s="12">
        <v>4.12</v>
      </c>
      <c r="W51" s="12">
        <v>4.12</v>
      </c>
      <c r="X51" s="12">
        <v>4.12</v>
      </c>
      <c r="Y51" s="12">
        <v>4.12</v>
      </c>
      <c r="Z51" s="12">
        <v>4.12</v>
      </c>
      <c r="AA51" s="12">
        <v>4.12</v>
      </c>
      <c r="AB51" s="12">
        <v>4.12</v>
      </c>
      <c r="AC51" s="7"/>
    </row>
    <row r="52" spans="2:31" x14ac:dyDescent="0.25">
      <c r="B52" s="9"/>
      <c r="C52" s="7" t="s">
        <v>17</v>
      </c>
      <c r="D52" s="10"/>
      <c r="E52" s="15">
        <f>12000*(E50-D50)/1000</f>
        <v>0</v>
      </c>
      <c r="F52" s="15">
        <f t="shared" ref="F52:AB52" si="13">12000*(F50-E50)/1000</f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13"/>
        <v>0</v>
      </c>
      <c r="P52" s="15">
        <f t="shared" si="13"/>
        <v>0</v>
      </c>
      <c r="Q52" s="15">
        <f t="shared" si="13"/>
        <v>0</v>
      </c>
      <c r="R52" s="15">
        <f t="shared" si="13"/>
        <v>0</v>
      </c>
      <c r="S52" s="15">
        <f t="shared" si="13"/>
        <v>0</v>
      </c>
      <c r="T52" s="15">
        <f t="shared" si="13"/>
        <v>0</v>
      </c>
      <c r="U52" s="15">
        <f t="shared" si="13"/>
        <v>0</v>
      </c>
      <c r="V52" s="15">
        <f t="shared" si="13"/>
        <v>0</v>
      </c>
      <c r="W52" s="15">
        <f t="shared" si="13"/>
        <v>0</v>
      </c>
      <c r="X52" s="15">
        <f t="shared" si="13"/>
        <v>0</v>
      </c>
      <c r="Y52" s="15">
        <f t="shared" si="13"/>
        <v>0</v>
      </c>
      <c r="Z52" s="15">
        <f t="shared" si="13"/>
        <v>0</v>
      </c>
      <c r="AA52" s="15">
        <f t="shared" si="13"/>
        <v>0</v>
      </c>
      <c r="AB52" s="28">
        <f t="shared" si="13"/>
        <v>0</v>
      </c>
      <c r="AC52" s="16">
        <f>SUM(E52:AB52)</f>
        <v>0</v>
      </c>
    </row>
    <row r="53" spans="2:31" x14ac:dyDescent="0.25">
      <c r="B53" s="17"/>
      <c r="C53" s="7" t="s">
        <v>18</v>
      </c>
      <c r="D53" s="10"/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f>AA53</f>
        <v>0</v>
      </c>
      <c r="AC53" s="16">
        <f>SUM(E53:AB53)</f>
        <v>0</v>
      </c>
    </row>
    <row r="54" spans="2:31" x14ac:dyDescent="0.25">
      <c r="B54" s="9" t="s">
        <v>27</v>
      </c>
      <c r="C54" s="7" t="s">
        <v>12</v>
      </c>
      <c r="D54" s="8">
        <v>10</v>
      </c>
      <c r="E54" s="8">
        <v>10</v>
      </c>
      <c r="F54" s="8">
        <v>10</v>
      </c>
      <c r="G54" s="8">
        <v>10</v>
      </c>
      <c r="H54" s="8">
        <v>10</v>
      </c>
      <c r="I54" s="8">
        <v>10</v>
      </c>
      <c r="J54" s="8">
        <v>10</v>
      </c>
      <c r="K54" s="8">
        <v>10</v>
      </c>
      <c r="L54" s="8">
        <v>10</v>
      </c>
      <c r="M54" s="8">
        <v>10</v>
      </c>
      <c r="N54" s="8">
        <v>10</v>
      </c>
      <c r="O54" s="8">
        <v>10</v>
      </c>
      <c r="P54" s="8">
        <v>10</v>
      </c>
      <c r="Q54" s="8">
        <v>10</v>
      </c>
      <c r="R54" s="8">
        <v>10</v>
      </c>
      <c r="S54" s="8">
        <v>10</v>
      </c>
      <c r="T54" s="8">
        <v>10</v>
      </c>
      <c r="U54" s="8">
        <v>10</v>
      </c>
      <c r="V54" s="8">
        <v>10</v>
      </c>
      <c r="W54" s="8">
        <v>10</v>
      </c>
      <c r="X54" s="8">
        <v>10</v>
      </c>
      <c r="Y54" s="8">
        <v>10</v>
      </c>
      <c r="Z54" s="8">
        <v>10</v>
      </c>
      <c r="AA54" s="8">
        <v>10</v>
      </c>
      <c r="AB54" s="26">
        <v>10</v>
      </c>
      <c r="AC54" s="7"/>
    </row>
    <row r="55" spans="2:31" x14ac:dyDescent="0.25">
      <c r="B55" s="9"/>
      <c r="C55" s="7" t="s">
        <v>14</v>
      </c>
      <c r="D55" s="10"/>
      <c r="E55" s="11">
        <f t="shared" ref="E55:AB55" si="14">E58*1000/(E54*1.73)</f>
        <v>0</v>
      </c>
      <c r="F55" s="11">
        <f t="shared" si="14"/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  <c r="O55" s="11">
        <f t="shared" si="14"/>
        <v>0</v>
      </c>
      <c r="P55" s="11">
        <f t="shared" si="14"/>
        <v>0</v>
      </c>
      <c r="Q55" s="11">
        <f t="shared" si="14"/>
        <v>0</v>
      </c>
      <c r="R55" s="11">
        <f t="shared" si="14"/>
        <v>0</v>
      </c>
      <c r="S55" s="11">
        <f t="shared" si="14"/>
        <v>0</v>
      </c>
      <c r="T55" s="11">
        <f t="shared" si="14"/>
        <v>0</v>
      </c>
      <c r="U55" s="11">
        <f t="shared" si="14"/>
        <v>0</v>
      </c>
      <c r="V55" s="11">
        <f t="shared" si="14"/>
        <v>0</v>
      </c>
      <c r="W55" s="11">
        <f t="shared" si="14"/>
        <v>0</v>
      </c>
      <c r="X55" s="11">
        <f t="shared" si="14"/>
        <v>0</v>
      </c>
      <c r="Y55" s="11">
        <f t="shared" si="14"/>
        <v>0</v>
      </c>
      <c r="Z55" s="11">
        <f t="shared" si="14"/>
        <v>0</v>
      </c>
      <c r="AA55" s="11">
        <f t="shared" si="14"/>
        <v>0</v>
      </c>
      <c r="AB55" s="27">
        <f t="shared" si="14"/>
        <v>0</v>
      </c>
      <c r="AC55" s="7"/>
    </row>
    <row r="56" spans="2:31" x14ac:dyDescent="0.25">
      <c r="B56" s="9"/>
      <c r="C56" s="7" t="s">
        <v>15</v>
      </c>
      <c r="D56" s="12">
        <v>213.55840000000001</v>
      </c>
      <c r="E56" s="12">
        <v>213.55840000000001</v>
      </c>
      <c r="F56" s="12">
        <v>213.55840000000001</v>
      </c>
      <c r="G56" s="12">
        <v>213.55840000000001</v>
      </c>
      <c r="H56" s="12">
        <v>213.55840000000001</v>
      </c>
      <c r="I56" s="12">
        <v>213.55840000000001</v>
      </c>
      <c r="J56" s="12">
        <v>213.55840000000001</v>
      </c>
      <c r="K56" s="12">
        <v>213.55840000000001</v>
      </c>
      <c r="L56" s="12">
        <v>213.55840000000001</v>
      </c>
      <c r="M56" s="12">
        <v>213.55840000000001</v>
      </c>
      <c r="N56" s="12">
        <v>213.55840000000001</v>
      </c>
      <c r="O56" s="12">
        <v>213.55840000000001</v>
      </c>
      <c r="P56" s="12">
        <v>213.55840000000001</v>
      </c>
      <c r="Q56" s="12">
        <v>213.55840000000001</v>
      </c>
      <c r="R56" s="12">
        <v>213.55840000000001</v>
      </c>
      <c r="S56" s="12">
        <v>213.55840000000001</v>
      </c>
      <c r="T56" s="12">
        <v>213.55840000000001</v>
      </c>
      <c r="U56" s="12">
        <v>213.55840000000001</v>
      </c>
      <c r="V56" s="12">
        <v>213.55840000000001</v>
      </c>
      <c r="W56" s="12">
        <v>213.55840000000001</v>
      </c>
      <c r="X56" s="12">
        <v>213.55840000000001</v>
      </c>
      <c r="Y56" s="12">
        <v>213.55840000000001</v>
      </c>
      <c r="Z56" s="12">
        <v>213.55840000000001</v>
      </c>
      <c r="AA56" s="12">
        <v>213.55840000000001</v>
      </c>
      <c r="AB56" s="12">
        <v>213.55840000000001</v>
      </c>
      <c r="AC56" s="12"/>
    </row>
    <row r="57" spans="2:31" x14ac:dyDescent="0.25">
      <c r="B57" s="9"/>
      <c r="C57" s="7" t="s">
        <v>16</v>
      </c>
      <c r="D57" s="12">
        <v>735.85</v>
      </c>
      <c r="E57" s="12">
        <v>735.85</v>
      </c>
      <c r="F57" s="12">
        <v>735.85</v>
      </c>
      <c r="G57" s="12">
        <v>735.85</v>
      </c>
      <c r="H57" s="12">
        <v>735.85</v>
      </c>
      <c r="I57" s="12">
        <v>735.85</v>
      </c>
      <c r="J57" s="12">
        <v>735.85</v>
      </c>
      <c r="K57" s="12">
        <v>735.85</v>
      </c>
      <c r="L57" s="12">
        <v>735.85</v>
      </c>
      <c r="M57" s="12">
        <v>735.85</v>
      </c>
      <c r="N57" s="12">
        <v>735.85</v>
      </c>
      <c r="O57" s="12">
        <v>735.85</v>
      </c>
      <c r="P57" s="12">
        <v>735.85</v>
      </c>
      <c r="Q57" s="12">
        <v>735.85</v>
      </c>
      <c r="R57" s="12">
        <v>735.85</v>
      </c>
      <c r="S57" s="12">
        <v>735.85</v>
      </c>
      <c r="T57" s="12">
        <v>735.85</v>
      </c>
      <c r="U57" s="12">
        <v>735.85</v>
      </c>
      <c r="V57" s="12">
        <v>735.85</v>
      </c>
      <c r="W57" s="12">
        <v>735.85</v>
      </c>
      <c r="X57" s="12">
        <v>735.85</v>
      </c>
      <c r="Y57" s="12">
        <v>735.85</v>
      </c>
      <c r="Z57" s="12">
        <v>735.85</v>
      </c>
      <c r="AA57" s="12">
        <v>735.85</v>
      </c>
      <c r="AB57" s="12">
        <v>735.85</v>
      </c>
      <c r="AC57" s="7"/>
    </row>
    <row r="58" spans="2:31" x14ac:dyDescent="0.25">
      <c r="B58" s="9"/>
      <c r="C58" s="7" t="s">
        <v>17</v>
      </c>
      <c r="D58" s="10"/>
      <c r="E58" s="15">
        <f t="shared" ref="E58:AB58" si="15">4000*(E56-D56)/1000</f>
        <v>0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0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 t="shared" si="15"/>
        <v>0</v>
      </c>
      <c r="O58" s="15">
        <f t="shared" si="15"/>
        <v>0</v>
      </c>
      <c r="P58" s="15">
        <f t="shared" si="15"/>
        <v>0</v>
      </c>
      <c r="Q58" s="15">
        <f t="shared" si="15"/>
        <v>0</v>
      </c>
      <c r="R58" s="15">
        <f t="shared" si="15"/>
        <v>0</v>
      </c>
      <c r="S58" s="15">
        <f t="shared" si="15"/>
        <v>0</v>
      </c>
      <c r="T58" s="15">
        <f t="shared" si="15"/>
        <v>0</v>
      </c>
      <c r="U58" s="15">
        <f t="shared" si="15"/>
        <v>0</v>
      </c>
      <c r="V58" s="15">
        <f t="shared" si="15"/>
        <v>0</v>
      </c>
      <c r="W58" s="15">
        <f t="shared" si="15"/>
        <v>0</v>
      </c>
      <c r="X58" s="15">
        <f t="shared" si="15"/>
        <v>0</v>
      </c>
      <c r="Y58" s="15">
        <f t="shared" si="15"/>
        <v>0</v>
      </c>
      <c r="Z58" s="15">
        <f t="shared" si="15"/>
        <v>0</v>
      </c>
      <c r="AA58" s="15">
        <f t="shared" si="15"/>
        <v>0</v>
      </c>
      <c r="AB58" s="28">
        <f t="shared" si="15"/>
        <v>0</v>
      </c>
      <c r="AC58" s="16">
        <f>SUM(E58:AB58)</f>
        <v>0</v>
      </c>
    </row>
    <row r="59" spans="2:31" x14ac:dyDescent="0.25">
      <c r="B59" s="17"/>
      <c r="C59" s="7" t="s">
        <v>18</v>
      </c>
      <c r="D59" s="14"/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28">
        <v>0</v>
      </c>
      <c r="AC59" s="16">
        <f>SUM(E59:AB59)</f>
        <v>0</v>
      </c>
    </row>
    <row r="60" spans="2:31" x14ac:dyDescent="0.25">
      <c r="B60" s="19" t="s">
        <v>28</v>
      </c>
      <c r="C60" s="7" t="s">
        <v>12</v>
      </c>
      <c r="D60" s="8">
        <v>10</v>
      </c>
      <c r="E60" s="8">
        <v>10</v>
      </c>
      <c r="F60" s="8">
        <v>10</v>
      </c>
      <c r="G60" s="8">
        <v>10</v>
      </c>
      <c r="H60" s="8">
        <v>10</v>
      </c>
      <c r="I60" s="8">
        <v>10</v>
      </c>
      <c r="J60" s="8">
        <v>10</v>
      </c>
      <c r="K60" s="8">
        <v>10</v>
      </c>
      <c r="L60" s="8">
        <v>10</v>
      </c>
      <c r="M60" s="8">
        <v>10</v>
      </c>
      <c r="N60" s="8">
        <v>10</v>
      </c>
      <c r="O60" s="8">
        <v>10</v>
      </c>
      <c r="P60" s="8">
        <v>10</v>
      </c>
      <c r="Q60" s="8">
        <v>10</v>
      </c>
      <c r="R60" s="8">
        <v>10</v>
      </c>
      <c r="S60" s="8">
        <v>10</v>
      </c>
      <c r="T60" s="8">
        <v>10</v>
      </c>
      <c r="U60" s="8">
        <v>10</v>
      </c>
      <c r="V60" s="8">
        <v>10</v>
      </c>
      <c r="W60" s="8">
        <v>10</v>
      </c>
      <c r="X60" s="8">
        <v>10</v>
      </c>
      <c r="Y60" s="8">
        <v>10</v>
      </c>
      <c r="Z60" s="8">
        <v>10</v>
      </c>
      <c r="AA60" s="8">
        <v>10</v>
      </c>
      <c r="AB60" s="26">
        <v>10</v>
      </c>
      <c r="AC60" s="7"/>
    </row>
    <row r="61" spans="2:31" x14ac:dyDescent="0.25">
      <c r="B61" s="9"/>
      <c r="C61" s="7" t="s">
        <v>14</v>
      </c>
      <c r="D61" s="10"/>
      <c r="E61" s="11">
        <f t="shared" ref="E61:AB61" si="16">E64*1000/(E60*1.73)</f>
        <v>0</v>
      </c>
      <c r="F61" s="11">
        <f t="shared" si="16"/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603.46820809247879</v>
      </c>
      <c r="K61" s="11">
        <f t="shared" si="16"/>
        <v>0</v>
      </c>
      <c r="L61" s="11">
        <f t="shared" si="16"/>
        <v>55.491329479777455</v>
      </c>
      <c r="M61" s="11">
        <f t="shared" si="16"/>
        <v>34.682080924853516</v>
      </c>
      <c r="N61" s="11">
        <f t="shared" si="16"/>
        <v>76.300578034681678</v>
      </c>
      <c r="O61" s="11">
        <f t="shared" si="16"/>
        <v>0</v>
      </c>
      <c r="P61" s="11">
        <f t="shared" si="16"/>
        <v>27.745664739878872</v>
      </c>
      <c r="Q61" s="11">
        <f t="shared" si="16"/>
        <v>34.682080924863378</v>
      </c>
      <c r="R61" s="11">
        <f t="shared" si="16"/>
        <v>34.682080924853516</v>
      </c>
      <c r="S61" s="11">
        <f t="shared" si="16"/>
        <v>34.682080924853516</v>
      </c>
      <c r="T61" s="11">
        <f t="shared" si="16"/>
        <v>20.809248554914081</v>
      </c>
      <c r="U61" s="11">
        <f t="shared" si="16"/>
        <v>20.809248554914081</v>
      </c>
      <c r="V61" s="11">
        <f t="shared" si="16"/>
        <v>6.9364161849647896</v>
      </c>
      <c r="W61" s="11">
        <f t="shared" si="16"/>
        <v>13.872832369949293</v>
      </c>
      <c r="X61" s="11">
        <f t="shared" si="16"/>
        <v>0</v>
      </c>
      <c r="Y61" s="11">
        <f t="shared" si="16"/>
        <v>6.9364161849647896</v>
      </c>
      <c r="Z61" s="11">
        <f t="shared" si="16"/>
        <v>0</v>
      </c>
      <c r="AA61" s="11">
        <f t="shared" si="16"/>
        <v>0</v>
      </c>
      <c r="AB61" s="27">
        <f t="shared" si="16"/>
        <v>0</v>
      </c>
      <c r="AC61" s="7"/>
    </row>
    <row r="62" spans="2:31" x14ac:dyDescent="0.25">
      <c r="B62" s="9"/>
      <c r="C62" s="7" t="s">
        <v>15</v>
      </c>
      <c r="D62" s="12">
        <v>78.98</v>
      </c>
      <c r="E62" s="12">
        <v>78.98</v>
      </c>
      <c r="F62" s="12">
        <v>78.98</v>
      </c>
      <c r="G62" s="12">
        <v>78.98</v>
      </c>
      <c r="H62" s="12">
        <v>78.98</v>
      </c>
      <c r="I62" s="12">
        <v>78.98</v>
      </c>
      <c r="J62" s="12">
        <v>79.849999999999994</v>
      </c>
      <c r="K62" s="12">
        <v>79.849999999999994</v>
      </c>
      <c r="L62" s="12">
        <v>79.930000000000007</v>
      </c>
      <c r="M62" s="12">
        <v>79.98</v>
      </c>
      <c r="N62" s="12">
        <v>80.09</v>
      </c>
      <c r="O62" s="12">
        <v>80.09</v>
      </c>
      <c r="P62" s="12">
        <v>80.13</v>
      </c>
      <c r="Q62" s="12">
        <v>80.180000000000007</v>
      </c>
      <c r="R62" s="12">
        <v>80.23</v>
      </c>
      <c r="S62" s="12">
        <v>80.28</v>
      </c>
      <c r="T62" s="12">
        <v>80.31</v>
      </c>
      <c r="U62" s="12">
        <v>80.34</v>
      </c>
      <c r="V62" s="12">
        <v>80.349999999999994</v>
      </c>
      <c r="W62" s="12">
        <v>80.37</v>
      </c>
      <c r="X62" s="12">
        <v>80.37</v>
      </c>
      <c r="Y62" s="12">
        <v>80.38</v>
      </c>
      <c r="Z62" s="12">
        <v>80.38</v>
      </c>
      <c r="AA62" s="12">
        <v>80.38</v>
      </c>
      <c r="AB62" s="12">
        <v>80.38</v>
      </c>
      <c r="AC62" s="7"/>
    </row>
    <row r="63" spans="2:31" x14ac:dyDescent="0.25">
      <c r="B63" s="9"/>
      <c r="C63" s="7" t="s">
        <v>16</v>
      </c>
      <c r="D63" s="12">
        <v>49.71</v>
      </c>
      <c r="E63" s="12">
        <v>49.71</v>
      </c>
      <c r="F63" s="12">
        <v>49.71</v>
      </c>
      <c r="G63" s="12">
        <v>49.71</v>
      </c>
      <c r="H63" s="12">
        <v>49.71</v>
      </c>
      <c r="I63" s="12">
        <v>49.71</v>
      </c>
      <c r="J63" s="12">
        <v>49.71</v>
      </c>
      <c r="K63" s="12">
        <v>49.75</v>
      </c>
      <c r="L63" s="12">
        <v>49.8</v>
      </c>
      <c r="M63" s="12">
        <v>49.84</v>
      </c>
      <c r="N63" s="12">
        <v>49.84</v>
      </c>
      <c r="O63" s="12">
        <v>49.92</v>
      </c>
      <c r="P63" s="12">
        <v>49.96</v>
      </c>
      <c r="Q63" s="12">
        <v>50</v>
      </c>
      <c r="R63" s="12">
        <v>50.04</v>
      </c>
      <c r="S63" s="12">
        <v>50.07</v>
      </c>
      <c r="T63" s="12">
        <v>50.09</v>
      </c>
      <c r="U63" s="12">
        <v>50.09</v>
      </c>
      <c r="V63" s="12">
        <v>50.1</v>
      </c>
      <c r="W63" s="12">
        <v>50.1</v>
      </c>
      <c r="X63" s="12">
        <v>50.1</v>
      </c>
      <c r="Y63" s="12">
        <v>50.1</v>
      </c>
      <c r="Z63" s="12">
        <v>50.1</v>
      </c>
      <c r="AA63" s="12">
        <v>50.1</v>
      </c>
      <c r="AB63" s="12">
        <v>50.1</v>
      </c>
      <c r="AC63" s="7"/>
      <c r="AE63" s="39"/>
    </row>
    <row r="64" spans="2:31" x14ac:dyDescent="0.25">
      <c r="B64" s="9"/>
      <c r="C64" s="7" t="s">
        <v>17</v>
      </c>
      <c r="D64" s="35">
        <v>0</v>
      </c>
      <c r="E64" s="35">
        <f>(E62-D62)*12000/1000</f>
        <v>0</v>
      </c>
      <c r="F64" s="35">
        <f t="shared" ref="F64:AB64" si="17">(F62-E62)*12000/1000</f>
        <v>0</v>
      </c>
      <c r="G64" s="35">
        <f t="shared" si="17"/>
        <v>0</v>
      </c>
      <c r="H64" s="35">
        <f t="shared" si="17"/>
        <v>0</v>
      </c>
      <c r="I64" s="35">
        <f t="shared" si="17"/>
        <v>0</v>
      </c>
      <c r="J64" s="35">
        <f t="shared" si="17"/>
        <v>10.439999999999884</v>
      </c>
      <c r="K64" s="35">
        <f t="shared" si="17"/>
        <v>0</v>
      </c>
      <c r="L64" s="35">
        <f t="shared" si="17"/>
        <v>0.96000000000015007</v>
      </c>
      <c r="M64" s="35">
        <f t="shared" si="17"/>
        <v>0.59999999999996589</v>
      </c>
      <c r="N64" s="35">
        <f t="shared" si="17"/>
        <v>1.3199999999999932</v>
      </c>
      <c r="O64" s="35">
        <f t="shared" si="17"/>
        <v>0</v>
      </c>
      <c r="P64" s="35">
        <f t="shared" si="17"/>
        <v>0.4799999999999045</v>
      </c>
      <c r="Q64" s="35">
        <f t="shared" si="17"/>
        <v>0.60000000000013642</v>
      </c>
      <c r="R64" s="35">
        <f t="shared" si="17"/>
        <v>0.59999999999996589</v>
      </c>
      <c r="S64" s="35">
        <f t="shared" si="17"/>
        <v>0.59999999999996589</v>
      </c>
      <c r="T64" s="35">
        <f t="shared" si="17"/>
        <v>0.36000000000001364</v>
      </c>
      <c r="U64" s="35">
        <f t="shared" si="17"/>
        <v>0.36000000000001364</v>
      </c>
      <c r="V64" s="35">
        <f t="shared" si="17"/>
        <v>0.11999999999989086</v>
      </c>
      <c r="W64" s="35">
        <f t="shared" si="17"/>
        <v>0.24000000000012278</v>
      </c>
      <c r="X64" s="35">
        <f t="shared" si="17"/>
        <v>0</v>
      </c>
      <c r="Y64" s="35">
        <f t="shared" si="17"/>
        <v>0.11999999999989086</v>
      </c>
      <c r="Z64" s="35">
        <f t="shared" si="17"/>
        <v>0</v>
      </c>
      <c r="AA64" s="35">
        <f t="shared" si="17"/>
        <v>0</v>
      </c>
      <c r="AB64" s="35">
        <f t="shared" si="17"/>
        <v>0</v>
      </c>
      <c r="AC64" s="16">
        <f>SUM(E64:AB64)</f>
        <v>16.799999999999898</v>
      </c>
    </row>
    <row r="65" spans="2:31" x14ac:dyDescent="0.25">
      <c r="B65" s="17"/>
      <c r="C65" s="7" t="s">
        <v>18</v>
      </c>
      <c r="D65" s="15"/>
      <c r="E65" s="15">
        <f>(E63-D63)*12000/1000</f>
        <v>0</v>
      </c>
      <c r="F65" s="15">
        <f t="shared" ref="F65:AB65" si="18">(F63-E63)*12000/1000</f>
        <v>0</v>
      </c>
      <c r="G65" s="15">
        <f t="shared" si="18"/>
        <v>0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0.47999999999998977</v>
      </c>
      <c r="L65" s="15">
        <f t="shared" si="18"/>
        <v>0.59999999999996589</v>
      </c>
      <c r="M65" s="15">
        <f t="shared" si="18"/>
        <v>0.48000000000007503</v>
      </c>
      <c r="N65" s="15">
        <f t="shared" si="18"/>
        <v>0</v>
      </c>
      <c r="O65" s="15">
        <f t="shared" si="18"/>
        <v>0.95999999999997954</v>
      </c>
      <c r="P65" s="15">
        <f t="shared" si="18"/>
        <v>0.47999999999998977</v>
      </c>
      <c r="Q65" s="15">
        <f t="shared" si="18"/>
        <v>0.47999999999998977</v>
      </c>
      <c r="R65" s="15">
        <f t="shared" si="18"/>
        <v>0.47999999999998977</v>
      </c>
      <c r="S65" s="15">
        <f t="shared" si="18"/>
        <v>0.36000000000001364</v>
      </c>
      <c r="T65" s="15">
        <f t="shared" si="18"/>
        <v>0.24000000000003752</v>
      </c>
      <c r="U65" s="15">
        <f t="shared" si="18"/>
        <v>0</v>
      </c>
      <c r="V65" s="15">
        <f t="shared" si="18"/>
        <v>0.11999999999997613</v>
      </c>
      <c r="W65" s="15">
        <f t="shared" si="18"/>
        <v>0</v>
      </c>
      <c r="X65" s="15">
        <f t="shared" si="18"/>
        <v>0</v>
      </c>
      <c r="Y65" s="15">
        <f t="shared" si="18"/>
        <v>0</v>
      </c>
      <c r="Z65" s="15">
        <f t="shared" si="18"/>
        <v>0</v>
      </c>
      <c r="AA65" s="15">
        <f t="shared" si="18"/>
        <v>0</v>
      </c>
      <c r="AB65" s="15">
        <f t="shared" si="18"/>
        <v>0</v>
      </c>
      <c r="AC65" s="16">
        <f>SUM(E65:AB65)</f>
        <v>4.6800000000000068</v>
      </c>
      <c r="AE65" s="30"/>
    </row>
    <row r="66" spans="2:31" x14ac:dyDescent="0.25">
      <c r="B66" s="43" t="s">
        <v>29</v>
      </c>
      <c r="C66" s="43"/>
      <c r="D66" s="43"/>
      <c r="E66" s="29">
        <f t="shared" ref="E66:AB66" si="19">E16+E22+E28+E34+E40+E46+E52+E58+E64</f>
        <v>0.8129999999997346</v>
      </c>
      <c r="F66" s="29">
        <f t="shared" si="19"/>
        <v>0.66656000000021076</v>
      </c>
      <c r="G66" s="29">
        <f t="shared" si="19"/>
        <v>0.63935999999998805</v>
      </c>
      <c r="H66" s="29">
        <f t="shared" si="19"/>
        <v>0.56447999999990839</v>
      </c>
      <c r="I66" s="29">
        <f t="shared" si="19"/>
        <v>0.69420000000012105</v>
      </c>
      <c r="J66" s="29">
        <f t="shared" si="19"/>
        <v>11.847799999999904</v>
      </c>
      <c r="K66" s="29">
        <f t="shared" si="19"/>
        <v>0.90372000000005759</v>
      </c>
      <c r="L66" s="29">
        <f t="shared" si="19"/>
        <v>2.0546800000001673</v>
      </c>
      <c r="M66" s="29">
        <f t="shared" si="19"/>
        <v>1.8875599999996324</v>
      </c>
      <c r="N66" s="29">
        <f t="shared" si="19"/>
        <v>2.8099200000000977</v>
      </c>
      <c r="O66" s="29">
        <f t="shared" si="19"/>
        <v>1.6388400000001748</v>
      </c>
      <c r="P66" s="29">
        <f t="shared" si="19"/>
        <v>2.246679999999754</v>
      </c>
      <c r="Q66" s="29">
        <f t="shared" si="19"/>
        <v>2.210120000000054</v>
      </c>
      <c r="R66" s="29">
        <f t="shared" si="19"/>
        <v>2.1048400000001566</v>
      </c>
      <c r="S66" s="29">
        <f t="shared" si="19"/>
        <v>2.2477199999997497</v>
      </c>
      <c r="T66" s="29">
        <f t="shared" si="19"/>
        <v>1.9429200000001301</v>
      </c>
      <c r="U66" s="29">
        <f t="shared" si="19"/>
        <v>1.8012399999999009</v>
      </c>
      <c r="V66" s="29">
        <f t="shared" si="19"/>
        <v>1.497360000000137</v>
      </c>
      <c r="W66" s="29">
        <f t="shared" si="19"/>
        <v>1.2552400000000952</v>
      </c>
      <c r="X66" s="29">
        <f t="shared" si="19"/>
        <v>0.92564000000008706</v>
      </c>
      <c r="Y66" s="29">
        <f t="shared" si="19"/>
        <v>1.0353199999998384</v>
      </c>
      <c r="Z66" s="29">
        <f t="shared" si="19"/>
        <v>0.83483999999999425</v>
      </c>
      <c r="AA66" s="29">
        <f t="shared" si="19"/>
        <v>0.68268000000010254</v>
      </c>
      <c r="AB66" s="29">
        <f t="shared" si="19"/>
        <v>0.48927999999975125</v>
      </c>
      <c r="AC66" s="16">
        <f>SUM(E66:AB66)</f>
        <v>43.793999999999734</v>
      </c>
    </row>
    <row r="67" spans="2:31" x14ac:dyDescent="0.25">
      <c r="B67" s="43" t="s">
        <v>30</v>
      </c>
      <c r="C67" s="43"/>
      <c r="D67" s="43"/>
      <c r="E67" s="29">
        <f t="shared" ref="E67:AB67" si="20">E17+E23+E29+E35+E41+E47+E53+E59+E65</f>
        <v>0.16019999999999998</v>
      </c>
      <c r="F67" s="29">
        <f t="shared" si="20"/>
        <v>0.21295999999999998</v>
      </c>
      <c r="G67" s="29">
        <f t="shared" si="20"/>
        <v>0.21548</v>
      </c>
      <c r="H67" s="29">
        <f t="shared" si="20"/>
        <v>0.20899999999999999</v>
      </c>
      <c r="I67" s="29">
        <f t="shared" si="20"/>
        <v>0.21340000000000001</v>
      </c>
      <c r="J67" s="29">
        <f t="shared" si="20"/>
        <v>0.20648</v>
      </c>
      <c r="K67" s="29">
        <f t="shared" si="20"/>
        <v>0.6886399999999897</v>
      </c>
      <c r="L67" s="29">
        <f t="shared" si="20"/>
        <v>0.76423999999996584</v>
      </c>
      <c r="M67" s="29">
        <f t="shared" si="20"/>
        <v>0.76204000000007499</v>
      </c>
      <c r="N67" s="29">
        <f t="shared" si="20"/>
        <v>0.32044</v>
      </c>
      <c r="O67" s="29">
        <f t="shared" si="20"/>
        <v>1.3077259999999795</v>
      </c>
      <c r="P67" s="29">
        <f t="shared" si="20"/>
        <v>0.83959999999998969</v>
      </c>
      <c r="Q67" s="29">
        <f t="shared" si="20"/>
        <v>0.84219999999998985</v>
      </c>
      <c r="R67" s="29">
        <f t="shared" si="20"/>
        <v>0.84651999999998973</v>
      </c>
      <c r="S67" s="29">
        <f t="shared" si="20"/>
        <v>0.72434000000001364</v>
      </c>
      <c r="T67" s="29">
        <f t="shared" si="20"/>
        <v>0.60004000000003743</v>
      </c>
      <c r="U67" s="29">
        <f t="shared" si="20"/>
        <v>0.31007999999999997</v>
      </c>
      <c r="V67" s="29">
        <f t="shared" si="20"/>
        <v>0.41107999999997613</v>
      </c>
      <c r="W67" s="29">
        <f t="shared" si="20"/>
        <v>0.27171999999999996</v>
      </c>
      <c r="X67" s="29">
        <f t="shared" si="20"/>
        <v>0.26919999999999999</v>
      </c>
      <c r="Y67" s="29">
        <f t="shared" si="20"/>
        <v>0.23699999999999999</v>
      </c>
      <c r="Z67" s="29">
        <f t="shared" si="20"/>
        <v>0.18</v>
      </c>
      <c r="AA67" s="29">
        <f t="shared" si="20"/>
        <v>0.17343999999999998</v>
      </c>
      <c r="AB67" s="29">
        <f t="shared" si="20"/>
        <v>0.19624000000000003</v>
      </c>
      <c r="AC67" s="16">
        <f>SUM(E67:AB67)</f>
        <v>10.962066000000002</v>
      </c>
    </row>
  </sheetData>
  <mergeCells count="3">
    <mergeCell ref="D10:AB10"/>
    <mergeCell ref="B66:D66"/>
    <mergeCell ref="B67:D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декабря  2019г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2020-01-27T10:53:14Z</dcterms:modified>
</cp:coreProperties>
</file>