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акт 16год" sheetId="1" r:id="rId1"/>
    <sheet name="факт 2017год" sheetId="2" r:id="rId2"/>
    <sheet name="факт 2018г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<sst xmlns="http://schemas.openxmlformats.org/spreadsheetml/2006/main" count="249" uniqueCount="64">
  <si>
    <t>к Приказу ФСТ от 02.03.2011 №56-э</t>
  </si>
  <si>
    <t>№ п/п</t>
  </si>
  <si>
    <t>Наименование показателя</t>
  </si>
  <si>
    <t>Ед. изм.</t>
  </si>
  <si>
    <t>план</t>
  </si>
  <si>
    <t>I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</si>
  <si>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</si>
  <si>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</si>
  <si>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</si>
  <si>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</si>
  <si>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</si>
  <si>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</si>
  <si>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</si>
  <si>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</si>
  <si>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</si>
  <si>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</si>
  <si>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</si>
  <si>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</si>
  <si>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</si>
  <si>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</si>
  <si>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</si>
  <si>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</si>
  <si>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</si>
  <si>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</si>
  <si>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</si>
  <si>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</si>
  <si>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</si>
  <si>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</si>
  <si>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</si>
  <si>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</si>
  <si>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</si>
  <si>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</si>
  <si>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</si>
  <si>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</si>
  <si>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</si>
  <si>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</si>
  <si>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</si>
  <si>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</si>
  <si>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</si>
  <si>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</si>
  <si>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</si>
  <si>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</si>
  <si>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</si>
  <si>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</si>
  <si>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II</t>
  </si>
  <si>
    <t>Справочно: расходы на ремонт всего (п.1.1.1.1. + п.1.1.1.2.)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</si>
  <si>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</si>
  <si>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</si>
  <si>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</si>
  <si>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Таблица № П1.15.</t>
  </si>
  <si>
    <t>Примечания</t>
  </si>
  <si>
    <t>в том числе</t>
  </si>
  <si>
    <t>%
увеличения к утверждённым
РЭК РБ</t>
  </si>
  <si>
    <t>Производство эл.энергии</t>
  </si>
  <si>
    <t xml:space="preserve">Передача эл.энергии </t>
  </si>
  <si>
    <t>Недополученный по независящим причинам доход (+) / избыток средств, полученный в предыдущем периоде регулирования (-) корректировка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</si>
  <si>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</si>
  <si>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 на основе долгосрочных параметров</t>
  </si>
  <si>
    <t>2016 год</t>
  </si>
  <si>
    <t>факт 16г</t>
  </si>
  <si>
    <t>2017 год</t>
  </si>
  <si>
    <t>факт2017 г</t>
  </si>
  <si>
    <t>2018 год</t>
  </si>
  <si>
    <t>факт2018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</si>
</sst>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.##"/>
    <numFmt numFmtId="190" formatCode="#.0"/>
    <numFmt numFmtId="191" formatCode="#,##0.0"/>
    <numFmt numFmtId="192" formatCode="0.0%"/>
    <numFmt numFmtId="193" formatCode="0.000"/>
  </numFmts>
  <fonts count="54">
    <font>
      <sz val="10"/>
      <name val="Arial"/>
      <family val="0"/>
    </font>
    <font>
      <sz val="12"/>
      <name val="Times New Roman Cyr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color indexed="48"/>
      <name val="Times New Roman Cyr"/>
      <family val="1"/>
    </font>
    <font>
      <b/>
      <sz val="12"/>
      <color indexed="48"/>
      <name val="Times New Roman Cyr"/>
      <family val="1"/>
    </font>
    <font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ont="1">
      <alignment/>
      <protection/>
    </xf>
    <xf numFmtId="188" fontId="3" fillId="0" borderId="0" xfId="53" applyNumberFormat="1" applyFont="1" applyFill="1" applyAlignment="1">
      <alignment horizontal="center"/>
      <protection/>
    </xf>
    <xf numFmtId="188" fontId="3" fillId="0" borderId="0" xfId="53" applyNumberFormat="1" applyFont="1" applyFill="1" applyAlignment="1">
      <alignment horizontal="right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189" fontId="1" fillId="0" borderId="11" xfId="53" applyNumberFormat="1" applyFont="1" applyBorder="1" applyAlignment="1">
      <alignment horizontal="center" vertical="center"/>
      <protection/>
    </xf>
    <xf numFmtId="190" fontId="1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Fill="1" applyBorder="1" applyAlignment="1">
      <alignment horizontal="center"/>
      <protection/>
    </xf>
    <xf numFmtId="188" fontId="1" fillId="0" borderId="11" xfId="53" applyNumberFormat="1" applyFont="1" applyBorder="1" applyAlignment="1">
      <alignment horizontal="center" vertical="center"/>
      <protection/>
    </xf>
    <xf numFmtId="188" fontId="1" fillId="0" borderId="11" xfId="53" applyNumberFormat="1" applyFont="1" applyBorder="1" applyAlignment="1">
      <alignment horizontal="center" vertical="center" wrapText="1"/>
      <protection/>
    </xf>
    <xf numFmtId="188" fontId="1" fillId="0" borderId="11" xfId="53" applyNumberFormat="1" applyFont="1" applyFill="1" applyBorder="1" applyAlignment="1">
      <alignment horizontal="center"/>
      <protection/>
    </xf>
    <xf numFmtId="188" fontId="7" fillId="0" borderId="11" xfId="53" applyNumberFormat="1" applyFont="1" applyFill="1" applyBorder="1" applyAlignment="1">
      <alignment horizontal="center"/>
      <protection/>
    </xf>
    <xf numFmtId="0" fontId="3" fillId="0" borderId="11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wrapTex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>
      <alignment/>
      <protection/>
    </xf>
    <xf numFmtId="0" fontId="1" fillId="0" borderId="11" xfId="53" applyFont="1" applyBorder="1">
      <alignment/>
      <protection/>
    </xf>
    <xf numFmtId="0" fontId="1" fillId="0" borderId="14" xfId="53" applyFont="1" applyBorder="1">
      <alignment/>
      <protection/>
    </xf>
    <xf numFmtId="2" fontId="3" fillId="0" borderId="0" xfId="53" applyNumberFormat="1" applyFont="1" applyAlignment="1">
      <alignment horizontal="center"/>
      <protection/>
    </xf>
    <xf numFmtId="191" fontId="1" fillId="0" borderId="13" xfId="53" applyNumberFormat="1" applyFont="1" applyBorder="1">
      <alignment/>
      <protection/>
    </xf>
    <xf numFmtId="191" fontId="1" fillId="0" borderId="11" xfId="53" applyNumberFormat="1" applyFont="1" applyBorder="1">
      <alignment/>
      <protection/>
    </xf>
    <xf numFmtId="192" fontId="1" fillId="0" borderId="14" xfId="59" applyNumberFormat="1" applyFont="1" applyBorder="1" applyAlignment="1">
      <alignment/>
    </xf>
    <xf numFmtId="191" fontId="11" fillId="0" borderId="11" xfId="53" applyNumberFormat="1" applyFont="1" applyBorder="1">
      <alignment/>
      <protection/>
    </xf>
    <xf numFmtId="191" fontId="12" fillId="0" borderId="13" xfId="53" applyNumberFormat="1" applyFont="1" applyFill="1" applyBorder="1">
      <alignment/>
      <protection/>
    </xf>
    <xf numFmtId="191" fontId="13" fillId="33" borderId="11" xfId="53" applyNumberFormat="1" applyFont="1" applyFill="1" applyBorder="1">
      <alignment/>
      <protection/>
    </xf>
    <xf numFmtId="191" fontId="13" fillId="0" borderId="11" xfId="53" applyNumberFormat="1" applyFont="1" applyBorder="1">
      <alignment/>
      <protection/>
    </xf>
    <xf numFmtId="191" fontId="14" fillId="0" borderId="13" xfId="53" applyNumberFormat="1" applyFont="1" applyBorder="1">
      <alignment/>
      <protection/>
    </xf>
    <xf numFmtId="191" fontId="13" fillId="0" borderId="13" xfId="53" applyNumberFormat="1" applyFont="1" applyBorder="1">
      <alignment/>
      <protection/>
    </xf>
    <xf numFmtId="191" fontId="15" fillId="33" borderId="11" xfId="53" applyNumberFormat="1" applyFont="1" applyFill="1" applyBorder="1">
      <alignment/>
      <protection/>
    </xf>
    <xf numFmtId="0" fontId="3" fillId="0" borderId="0" xfId="53" applyFont="1" applyAlignment="1">
      <alignment horizontal="left"/>
      <protection/>
    </xf>
    <xf numFmtId="191" fontId="11" fillId="0" borderId="13" xfId="53" applyNumberFormat="1" applyFont="1" applyBorder="1">
      <alignment/>
      <protection/>
    </xf>
    <xf numFmtId="191" fontId="15" fillId="0" borderId="13" xfId="53" applyNumberFormat="1" applyFont="1" applyBorder="1">
      <alignment/>
      <protection/>
    </xf>
    <xf numFmtId="191" fontId="15" fillId="0" borderId="11" xfId="53" applyNumberFormat="1" applyFont="1" applyBorder="1">
      <alignment/>
      <protection/>
    </xf>
    <xf numFmtId="191" fontId="15" fillId="0" borderId="13" xfId="53" applyNumberFormat="1" applyFont="1" applyFill="1" applyBorder="1">
      <alignment/>
      <protection/>
    </xf>
    <xf numFmtId="191" fontId="1" fillId="0" borderId="13" xfId="53" applyNumberFormat="1" applyFont="1" applyBorder="1" applyAlignment="1">
      <alignment wrapText="1"/>
      <protection/>
    </xf>
    <xf numFmtId="191" fontId="12" fillId="0" borderId="11" xfId="53" applyNumberFormat="1" applyFont="1" applyBorder="1">
      <alignment/>
      <protection/>
    </xf>
    <xf numFmtId="0" fontId="5" fillId="0" borderId="11" xfId="53" applyFont="1" applyBorder="1" applyAlignment="1">
      <alignment horizontal="center"/>
      <protection/>
    </xf>
    <xf numFmtId="2" fontId="3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Border="1" applyAlignment="1">
      <alignment horizontal="center" vertical="center" wrapText="1"/>
      <protection/>
    </xf>
    <xf numFmtId="188" fontId="3" fillId="0" borderId="0" xfId="53" applyNumberFormat="1" applyFont="1">
      <alignment/>
      <protection/>
    </xf>
    <xf numFmtId="2" fontId="1" fillId="0" borderId="11" xfId="53" applyNumberFormat="1" applyFont="1" applyBorder="1" applyAlignment="1">
      <alignment horizontal="center" vertical="center"/>
      <protection/>
    </xf>
    <xf numFmtId="2" fontId="6" fillId="0" borderId="11" xfId="53" applyNumberFormat="1" applyFont="1" applyBorder="1" applyAlignment="1">
      <alignment horizontal="center" vertical="center"/>
      <protection/>
    </xf>
    <xf numFmtId="2" fontId="6" fillId="0" borderId="11" xfId="53" applyNumberFormat="1" applyFont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2" fontId="3" fillId="0" borderId="0" xfId="53" applyNumberFormat="1" applyFont="1">
      <alignment/>
      <protection/>
    </xf>
    <xf numFmtId="2" fontId="8" fillId="0" borderId="11" xfId="0" applyNumberFormat="1" applyFont="1" applyFill="1" applyBorder="1" applyAlignment="1">
      <alignment horizontal="center"/>
    </xf>
    <xf numFmtId="2" fontId="7" fillId="0" borderId="11" xfId="53" applyNumberFormat="1" applyFont="1" applyBorder="1" applyAlignment="1">
      <alignment horizontal="center" vertical="center"/>
      <protection/>
    </xf>
    <xf numFmtId="2" fontId="7" fillId="0" borderId="11" xfId="53" applyNumberFormat="1" applyFont="1" applyBorder="1" applyAlignment="1">
      <alignment horizontal="center" vertical="center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188" fontId="7" fillId="0" borderId="11" xfId="53" applyNumberFormat="1" applyFont="1" applyBorder="1" applyAlignment="1">
      <alignment horizontal="center" vertical="center" wrapText="1"/>
      <protection/>
    </xf>
    <xf numFmtId="2" fontId="9" fillId="0" borderId="11" xfId="0" applyNumberFormat="1" applyFont="1" applyFill="1" applyBorder="1" applyAlignment="1">
      <alignment horizontal="center"/>
    </xf>
    <xf numFmtId="0" fontId="8" fillId="0" borderId="13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72;&#1088;&#1080;&#1092;%202005%20&#1054;&#1040;&#1054;%20&#1041;&#1091;&#1088;&#1103;&#1090;&#1101;&#1085;&#1077;&#1088;&#1075;&#1086;%20%20&#1091;&#1090;&#1074;&#1077;&#1088;%2023.11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  <sheetName val="6 "/>
      <sheetName val="7 ТЭЦ 1 2"/>
      <sheetName val="7 БЭС"/>
      <sheetName val="7"/>
      <sheetName val="8(3 таб)"/>
      <sheetName val="9"/>
      <sheetName val="10"/>
      <sheetName val="11"/>
      <sheetName val="12"/>
      <sheetName val="12.1 утв"/>
      <sheetName val="12.2"/>
      <sheetName val="13"/>
      <sheetName val="14"/>
      <sheetName val="15 свод"/>
      <sheetName val="15эл и утв"/>
      <sheetName val="15тэ и утв"/>
      <sheetName val="16 тэ "/>
      <sheetName val="16 ХОВ"/>
      <sheetName val="16 элэн"/>
      <sheetName val="17 (3)"/>
      <sheetName val="17 (2)"/>
      <sheetName val="17(хов)"/>
      <sheetName val="17"/>
      <sheetName val="18"/>
      <sheetName val="18.1"/>
      <sheetName val="18.2"/>
      <sheetName val="19"/>
      <sheetName val="19.1"/>
      <sheetName val="19.2"/>
      <sheetName val="20"/>
      <sheetName val="20.1-4"/>
      <sheetName val="21"/>
      <sheetName val="21.1-4"/>
      <sheetName val="22"/>
      <sheetName val="23"/>
      <sheetName val="24"/>
      <sheetName val="24 перепрод"/>
      <sheetName val="24.1"/>
      <sheetName val="25"/>
      <sheetName val="25.1"/>
      <sheetName val="26"/>
      <sheetName val="27"/>
      <sheetName val="27 перепрод"/>
      <sheetName val="28"/>
      <sheetName val="28.1"/>
      <sheetName val="28.2"/>
      <sheetName val="П1.28.3"/>
      <sheetName val="ТМ"/>
      <sheetName val="ТМ перепрод"/>
      <sheetName val="2.1"/>
      <sheetName val="2.2"/>
      <sheetName val="12.1"/>
    </sheetNames>
    <sheetDataSet>
      <sheetData sheetId="26">
        <row r="17">
          <cell r="D17">
            <v>18330.100000000002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16384"/>
    </sheetView>
  </sheetViews>
  <sheetFormatPr defaultColWidth="12.8515625" defaultRowHeight="12.75"/>
  <cols>
    <col min="1" max="1" width="12.57421875" style="16" customWidth="1"/>
    <col min="2" max="2" width="67.57421875" style="16" customWidth="1"/>
    <col min="3" max="3" width="15.8515625" style="16" customWidth="1"/>
    <col min="4" max="4" width="16.8515625" style="16" customWidth="1"/>
    <col min="5" max="5" width="16.8515625" style="2" customWidth="1"/>
    <col min="6" max="6" width="45.57421875" style="16" hidden="1" customWidth="1"/>
    <col min="7" max="7" width="15.7109375" style="16" hidden="1" customWidth="1"/>
    <col min="8" max="8" width="17.57421875" style="16" hidden="1" customWidth="1"/>
    <col min="9" max="9" width="13.00390625" style="16" hidden="1" customWidth="1"/>
    <col min="10" max="10" width="13.57421875" style="16" customWidth="1"/>
    <col min="11" max="233" width="10.421875" style="16" customWidth="1"/>
    <col min="234" max="234" width="12.57421875" style="16" customWidth="1"/>
    <col min="235" max="235" width="67.57421875" style="16" customWidth="1"/>
    <col min="236" max="236" width="15.8515625" style="16" customWidth="1"/>
    <col min="237" max="237" width="18.421875" style="16" customWidth="1"/>
    <col min="238" max="238" width="18.57421875" style="16" customWidth="1"/>
    <col min="239" max="241" width="17.57421875" style="16" customWidth="1"/>
    <col min="242" max="242" width="0.13671875" style="16" customWidth="1"/>
    <col min="243" max="243" width="23.28125" style="16" customWidth="1"/>
    <col min="244" max="244" width="17.00390625" style="16" customWidth="1"/>
    <col min="245" max="246" width="15.140625" style="16" customWidth="1"/>
    <col min="247" max="247" width="18.00390625" style="16" customWidth="1"/>
    <col min="248" max="249" width="15.140625" style="16" customWidth="1"/>
    <col min="250" max="250" width="15.57421875" style="16" customWidth="1"/>
    <col min="251" max="251" width="45.57421875" style="16" customWidth="1"/>
    <col min="252" max="254" width="0" style="16" hidden="1" customWidth="1"/>
    <col min="255" max="255" width="21.00390625" style="16" customWidth="1"/>
    <col min="256" max="16384" width="12.8515625" style="16" customWidth="1"/>
  </cols>
  <sheetData>
    <row r="1" spans="1:8" ht="15.75">
      <c r="A1" s="1"/>
      <c r="B1" s="1"/>
      <c r="C1" s="1"/>
      <c r="D1" s="1"/>
      <c r="E1" s="2" t="s">
        <v>56</v>
      </c>
      <c r="H1" s="17" t="s">
        <v>49</v>
      </c>
    </row>
    <row r="2" spans="1:8" ht="15.75">
      <c r="A2" s="1"/>
      <c r="B2" s="1"/>
      <c r="C2" s="1"/>
      <c r="D2" s="1"/>
      <c r="E2" s="3" t="s">
        <v>0</v>
      </c>
      <c r="H2" s="17"/>
    </row>
    <row r="3" spans="1:5" ht="69.75" customHeight="1" thickBot="1">
      <c r="A3" s="62" t="s">
        <v>57</v>
      </c>
      <c r="B3" s="62"/>
      <c r="C3" s="62"/>
      <c r="D3" s="62"/>
      <c r="E3" s="62"/>
    </row>
    <row r="4" spans="1:9" ht="17.25" customHeight="1">
      <c r="A4" s="63" t="s">
        <v>1</v>
      </c>
      <c r="B4" s="63" t="s">
        <v>2</v>
      </c>
      <c r="C4" s="64" t="s">
        <v>3</v>
      </c>
      <c r="D4" s="66" t="s">
        <v>58</v>
      </c>
      <c r="E4" s="67"/>
      <c r="F4" s="57" t="s">
        <v>50</v>
      </c>
      <c r="G4" s="58" t="s">
        <v>51</v>
      </c>
      <c r="H4" s="59"/>
      <c r="I4" s="60" t="s">
        <v>52</v>
      </c>
    </row>
    <row r="5" spans="1:9" ht="20.25" customHeight="1" thickBot="1">
      <c r="A5" s="63"/>
      <c r="B5" s="63"/>
      <c r="C5" s="65"/>
      <c r="D5" s="4" t="s">
        <v>4</v>
      </c>
      <c r="E5" s="4" t="s">
        <v>59</v>
      </c>
      <c r="F5" s="57"/>
      <c r="G5" s="18" t="s">
        <v>53</v>
      </c>
      <c r="H5" s="18" t="s">
        <v>54</v>
      </c>
      <c r="I5" s="61"/>
    </row>
    <row r="6" spans="1:9" ht="15.75">
      <c r="A6" s="5" t="s">
        <v>5</v>
      </c>
      <c r="B6" s="6" t="s">
        <v>6</v>
      </c>
      <c r="C6" s="2" t="s">
        <v>7</v>
      </c>
      <c r="D6" s="7"/>
      <c r="E6" s="8"/>
      <c r="F6" s="19"/>
      <c r="G6" s="20"/>
      <c r="H6" s="20"/>
      <c r="I6" s="21"/>
    </row>
    <row r="7" spans="1:11" ht="15.75">
      <c r="A7" s="40" t="s">
        <v>8</v>
      </c>
      <c r="B7" s="6" t="s">
        <v>9</v>
      </c>
      <c r="C7" s="9" t="s">
        <v>7</v>
      </c>
      <c r="D7" s="51">
        <v>988.8</v>
      </c>
      <c r="E7" s="51">
        <f>E8+E28</f>
        <v>5309.96</v>
      </c>
      <c r="F7" s="19"/>
      <c r="G7" s="20"/>
      <c r="H7" s="20"/>
      <c r="I7" s="21"/>
      <c r="J7" s="22"/>
      <c r="K7" s="22"/>
    </row>
    <row r="8" spans="1:9" ht="15.75">
      <c r="A8" s="40" t="s">
        <v>10</v>
      </c>
      <c r="B8" s="6" t="s">
        <v>11</v>
      </c>
      <c r="C8" s="9" t="s">
        <v>7</v>
      </c>
      <c r="D8" s="53">
        <v>988.8</v>
      </c>
      <c r="E8" s="53">
        <v>4791.99</v>
      </c>
      <c r="F8" s="19"/>
      <c r="G8" s="20"/>
      <c r="H8" s="20"/>
      <c r="I8" s="21"/>
    </row>
    <row r="9" spans="1:9" ht="15.75">
      <c r="A9" s="40" t="s">
        <v>12</v>
      </c>
      <c r="B9" s="6" t="s">
        <v>13</v>
      </c>
      <c r="C9" s="9" t="s">
        <v>7</v>
      </c>
      <c r="D9" s="53">
        <v>217.93</v>
      </c>
      <c r="E9" s="53">
        <v>187.59</v>
      </c>
      <c r="F9" s="19"/>
      <c r="G9" s="20"/>
      <c r="H9" s="20"/>
      <c r="I9" s="21"/>
    </row>
    <row r="10" spans="1:9" ht="15.75">
      <c r="A10" s="5" t="s">
        <v>14</v>
      </c>
      <c r="B10" s="6" t="s">
        <v>15</v>
      </c>
      <c r="C10" s="9" t="s">
        <v>7</v>
      </c>
      <c r="D10" s="45">
        <v>217.93</v>
      </c>
      <c r="E10" s="56">
        <v>187.59</v>
      </c>
      <c r="F10" s="19"/>
      <c r="G10" s="20"/>
      <c r="H10" s="20"/>
      <c r="I10" s="21"/>
    </row>
    <row r="11" spans="1:9" ht="15.75">
      <c r="A11" s="40" t="s">
        <v>16</v>
      </c>
      <c r="B11" s="6" t="s">
        <v>17</v>
      </c>
      <c r="C11" s="9" t="s">
        <v>7</v>
      </c>
      <c r="D11" s="52">
        <v>425.68</v>
      </c>
      <c r="E11" s="51">
        <v>3087.79</v>
      </c>
      <c r="F11" s="23"/>
      <c r="G11" s="24">
        <f>5202.4</f>
        <v>5202.4</v>
      </c>
      <c r="H11" s="24">
        <f aca="true" t="shared" si="0" ref="H11:H28">F11-G11</f>
        <v>-5202.4</v>
      </c>
      <c r="I11" s="25" t="e">
        <f>F11/#REF!</f>
        <v>#REF!</v>
      </c>
    </row>
    <row r="12" spans="1:9" ht="15.75">
      <c r="A12" s="5" t="s">
        <v>18</v>
      </c>
      <c r="B12" s="6" t="s">
        <v>15</v>
      </c>
      <c r="C12" s="9" t="s">
        <v>7</v>
      </c>
      <c r="D12" s="45">
        <v>425.68</v>
      </c>
      <c r="E12" s="41">
        <v>3087.79</v>
      </c>
      <c r="F12" s="23"/>
      <c r="G12" s="26">
        <v>2073.4</v>
      </c>
      <c r="H12" s="26">
        <f t="shared" si="0"/>
        <v>-2073.4</v>
      </c>
      <c r="I12" s="25" t="e">
        <f>F12/#REF!</f>
        <v>#REF!</v>
      </c>
    </row>
    <row r="13" spans="1:9" ht="15.75">
      <c r="A13" s="40" t="s">
        <v>19</v>
      </c>
      <c r="B13" s="6" t="s">
        <v>20</v>
      </c>
      <c r="C13" s="9" t="s">
        <v>7</v>
      </c>
      <c r="D13" s="52">
        <v>25.3</v>
      </c>
      <c r="E13" s="51">
        <v>368.396</v>
      </c>
      <c r="F13" s="23"/>
      <c r="G13" s="24">
        <f>31580</f>
        <v>31580</v>
      </c>
      <c r="H13" s="24">
        <f t="shared" si="0"/>
        <v>-31580</v>
      </c>
      <c r="I13" s="25" t="e">
        <f>F13/#REF!</f>
        <v>#REF!</v>
      </c>
    </row>
    <row r="14" spans="1:9" ht="15.75">
      <c r="A14" s="40" t="s">
        <v>21</v>
      </c>
      <c r="B14" s="6" t="s">
        <v>22</v>
      </c>
      <c r="C14" s="9" t="s">
        <v>7</v>
      </c>
      <c r="D14" s="53">
        <v>305.65</v>
      </c>
      <c r="E14" s="53">
        <v>1148.21</v>
      </c>
      <c r="F14" s="23"/>
      <c r="G14" s="26">
        <f>21722.8</f>
        <v>21722.8</v>
      </c>
      <c r="H14" s="26">
        <f t="shared" si="0"/>
        <v>-21722.8</v>
      </c>
      <c r="I14" s="25" t="e">
        <f>F14/#REF!</f>
        <v>#REF!</v>
      </c>
    </row>
    <row r="15" spans="1:9" ht="15.75">
      <c r="A15" s="5" t="s">
        <v>23</v>
      </c>
      <c r="B15" s="6" t="s">
        <v>24</v>
      </c>
      <c r="C15" s="9" t="s">
        <v>7</v>
      </c>
      <c r="D15" s="46">
        <v>222.481</v>
      </c>
      <c r="E15" s="41">
        <v>1078.61</v>
      </c>
      <c r="F15" s="27"/>
      <c r="G15" s="28">
        <v>81078.1</v>
      </c>
      <c r="H15" s="29">
        <f t="shared" si="0"/>
        <v>-81078.1</v>
      </c>
      <c r="I15" s="25" t="e">
        <f>F15/#REF!</f>
        <v>#REF!</v>
      </c>
    </row>
    <row r="16" spans="1:9" ht="15.75" customHeight="1">
      <c r="A16" s="5" t="s">
        <v>25</v>
      </c>
      <c r="B16" s="6" t="s">
        <v>26</v>
      </c>
      <c r="C16" s="9" t="s">
        <v>7</v>
      </c>
      <c r="D16" s="47">
        <v>9.75</v>
      </c>
      <c r="E16" s="41">
        <v>12.35</v>
      </c>
      <c r="F16" s="30"/>
      <c r="G16" s="29">
        <f>G17+G18</f>
        <v>354.2</v>
      </c>
      <c r="H16" s="29">
        <f t="shared" si="0"/>
        <v>-354.2</v>
      </c>
      <c r="I16" s="25" t="e">
        <f>F16/#REF!</f>
        <v>#REF!</v>
      </c>
    </row>
    <row r="17" spans="1:9" ht="15.75">
      <c r="A17" s="5" t="s">
        <v>27</v>
      </c>
      <c r="B17" s="6" t="s">
        <v>28</v>
      </c>
      <c r="C17" s="9" t="s">
        <v>7</v>
      </c>
      <c r="D17" s="47">
        <v>73.42</v>
      </c>
      <c r="E17" s="41">
        <v>44.9</v>
      </c>
      <c r="F17" s="27"/>
      <c r="G17" s="28"/>
      <c r="H17" s="29">
        <f t="shared" si="0"/>
        <v>0</v>
      </c>
      <c r="I17" s="25" t="e">
        <f>F17/#REF!</f>
        <v>#REF!</v>
      </c>
    </row>
    <row r="18" spans="1:9" ht="15.75">
      <c r="A18" s="40" t="s">
        <v>29</v>
      </c>
      <c r="B18" s="6" t="s">
        <v>30</v>
      </c>
      <c r="C18" s="9" t="s">
        <v>7</v>
      </c>
      <c r="D18" s="54">
        <v>0</v>
      </c>
      <c r="E18" s="55">
        <v>0</v>
      </c>
      <c r="F18" s="31"/>
      <c r="G18" s="29">
        <v>354.2</v>
      </c>
      <c r="H18" s="29">
        <f t="shared" si="0"/>
        <v>-354.2</v>
      </c>
      <c r="I18" s="25" t="e">
        <f>F18/#REF!</f>
        <v>#REF!</v>
      </c>
    </row>
    <row r="19" spans="1:10" ht="15.75">
      <c r="A19" s="5" t="s">
        <v>31</v>
      </c>
      <c r="B19" s="6" t="s">
        <v>32</v>
      </c>
      <c r="C19" s="9" t="s">
        <v>7</v>
      </c>
      <c r="D19" s="44">
        <v>0</v>
      </c>
      <c r="E19" s="10">
        <v>0</v>
      </c>
      <c r="F19" s="27"/>
      <c r="G19" s="32">
        <v>21023.4</v>
      </c>
      <c r="H19" s="24">
        <f t="shared" si="0"/>
        <v>-21023.4</v>
      </c>
      <c r="I19" s="25" t="e">
        <f>F19/#REF!</f>
        <v>#REF!</v>
      </c>
      <c r="J19" s="33"/>
    </row>
    <row r="20" spans="1:11" ht="15.75">
      <c r="A20" s="5" t="s">
        <v>33</v>
      </c>
      <c r="B20" s="6" t="s">
        <v>34</v>
      </c>
      <c r="C20" s="9" t="s">
        <v>7</v>
      </c>
      <c r="D20" s="44">
        <v>0</v>
      </c>
      <c r="E20" s="10">
        <v>0</v>
      </c>
      <c r="F20" s="34"/>
      <c r="G20" s="26">
        <v>5297.4</v>
      </c>
      <c r="H20" s="26">
        <f t="shared" si="0"/>
        <v>-5297.4</v>
      </c>
      <c r="I20" s="25" t="e">
        <f>F20/#REF!</f>
        <v>#REF!</v>
      </c>
      <c r="J20" s="33"/>
      <c r="K20" s="43"/>
    </row>
    <row r="21" spans="1:9" ht="15.75">
      <c r="A21" s="5" t="s">
        <v>35</v>
      </c>
      <c r="B21" s="6" t="s">
        <v>36</v>
      </c>
      <c r="C21" s="9" t="s">
        <v>7</v>
      </c>
      <c r="D21" s="48"/>
      <c r="E21" s="12"/>
      <c r="F21" s="35"/>
      <c r="G21" s="36">
        <f>ROUND(G19*0.36,1)+0.1</f>
        <v>7568.5</v>
      </c>
      <c r="H21" s="36">
        <f t="shared" si="0"/>
        <v>-7568.5</v>
      </c>
      <c r="I21" s="25" t="e">
        <f>F21/#REF!</f>
        <v>#REF!</v>
      </c>
    </row>
    <row r="22" spans="1:9" ht="15.75">
      <c r="A22" s="5" t="s">
        <v>37</v>
      </c>
      <c r="B22" s="6" t="s">
        <v>38</v>
      </c>
      <c r="C22" s="9" t="s">
        <v>7</v>
      </c>
      <c r="D22" s="48"/>
      <c r="E22" s="12"/>
      <c r="F22" s="35"/>
      <c r="G22" s="26">
        <v>1907.1</v>
      </c>
      <c r="H22" s="26">
        <f t="shared" si="0"/>
        <v>-1907.1</v>
      </c>
      <c r="I22" s="25" t="e">
        <f>F22/#REF!</f>
        <v>#REF!</v>
      </c>
    </row>
    <row r="23" spans="1:9" ht="15.75">
      <c r="A23" s="5" t="s">
        <v>39</v>
      </c>
      <c r="B23" s="6" t="s">
        <v>40</v>
      </c>
      <c r="C23" s="9" t="s">
        <v>7</v>
      </c>
      <c r="D23" s="44"/>
      <c r="E23" s="10"/>
      <c r="F23" s="37"/>
      <c r="G23" s="32">
        <f>'[1]17 (2)'!D17</f>
        <v>18330.100000000002</v>
      </c>
      <c r="H23" s="36">
        <f t="shared" si="0"/>
        <v>-18330.100000000002</v>
      </c>
      <c r="I23" s="25" t="e">
        <f>F23/#REF!</f>
        <v>#REF!</v>
      </c>
    </row>
    <row r="24" spans="1:11" ht="15.75">
      <c r="A24" s="5" t="s">
        <v>41</v>
      </c>
      <c r="B24" s="6" t="s">
        <v>42</v>
      </c>
      <c r="C24" s="9" t="s">
        <v>7</v>
      </c>
      <c r="D24" s="49"/>
      <c r="E24" s="13"/>
      <c r="F24" s="38"/>
      <c r="G24" s="24">
        <f>16241.9-930.2+300</f>
        <v>15611.699999999999</v>
      </c>
      <c r="H24" s="24">
        <f t="shared" si="0"/>
        <v>-15611.699999999999</v>
      </c>
      <c r="I24" s="25" t="e">
        <f>F24/#REF!</f>
        <v>#REF!</v>
      </c>
      <c r="K24" s="50"/>
    </row>
    <row r="25" spans="1:9" ht="34.5" customHeight="1">
      <c r="A25" s="14" t="s">
        <v>43</v>
      </c>
      <c r="B25" s="15" t="s">
        <v>55</v>
      </c>
      <c r="C25" s="9" t="s">
        <v>7</v>
      </c>
      <c r="D25" s="42">
        <v>14.21</v>
      </c>
      <c r="E25" s="12"/>
      <c r="F25" s="23"/>
      <c r="G25" s="24">
        <v>300</v>
      </c>
      <c r="H25" s="24">
        <f t="shared" si="0"/>
        <v>-300</v>
      </c>
      <c r="I25" s="25" t="e">
        <f>F25/#REF!</f>
        <v>#REF!</v>
      </c>
    </row>
    <row r="26" spans="1:11" ht="15.75">
      <c r="A26" s="5" t="s">
        <v>44</v>
      </c>
      <c r="B26" s="6" t="s">
        <v>45</v>
      </c>
      <c r="C26" s="9" t="s">
        <v>7</v>
      </c>
      <c r="D26" s="11">
        <f>D10+D12</f>
        <v>643.61</v>
      </c>
      <c r="E26" s="11">
        <f>E10+E12</f>
        <v>3275.38</v>
      </c>
      <c r="F26" s="37"/>
      <c r="G26" s="24">
        <v>0</v>
      </c>
      <c r="H26" s="24">
        <f t="shared" si="0"/>
        <v>0</v>
      </c>
      <c r="I26" s="25" t="e">
        <f>F26/#REF!</f>
        <v>#REF!</v>
      </c>
      <c r="K26" s="50">
        <f>E9+E11+E13+E14</f>
        <v>4791.986000000001</v>
      </c>
    </row>
    <row r="27" spans="1:9" ht="30">
      <c r="A27" s="5" t="s">
        <v>46</v>
      </c>
      <c r="B27" s="15" t="s">
        <v>47</v>
      </c>
      <c r="C27" s="9" t="s">
        <v>7</v>
      </c>
      <c r="D27" s="11">
        <f>D6</f>
        <v>0</v>
      </c>
      <c r="E27" s="11"/>
      <c r="F27" s="37"/>
      <c r="G27" s="24">
        <v>1253.4</v>
      </c>
      <c r="H27" s="24">
        <f t="shared" si="0"/>
        <v>-1253.4</v>
      </c>
      <c r="I27" s="25" t="e">
        <f>F27/#REF!</f>
        <v>#REF!</v>
      </c>
    </row>
    <row r="28" spans="1:9" ht="30">
      <c r="A28" s="5" t="str">
        <f>A7</f>
        <v>1.</v>
      </c>
      <c r="B28" s="15" t="s">
        <v>48</v>
      </c>
      <c r="C28" s="9" t="s">
        <v>7</v>
      </c>
      <c r="D28" s="42">
        <v>532.42</v>
      </c>
      <c r="E28" s="42">
        <v>517.97</v>
      </c>
      <c r="F28" s="27"/>
      <c r="G28" s="24"/>
      <c r="H28" s="39">
        <f t="shared" si="0"/>
        <v>0</v>
      </c>
      <c r="I28" s="25" t="e">
        <f>F28/#REF!</f>
        <v>#REF!</v>
      </c>
    </row>
  </sheetData>
  <sheetProtection/>
  <mergeCells count="8">
    <mergeCell ref="F4:F5"/>
    <mergeCell ref="G4:H4"/>
    <mergeCell ref="I4:I5"/>
    <mergeCell ref="A3:E3"/>
    <mergeCell ref="A4:A5"/>
    <mergeCell ref="B4:B5"/>
    <mergeCell ref="C4:C5"/>
    <mergeCell ref="D4:E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IV16384"/>
    </sheetView>
  </sheetViews>
  <sheetFormatPr defaultColWidth="12.8515625" defaultRowHeight="12.75"/>
  <cols>
    <col min="1" max="1" width="12.57421875" style="16" customWidth="1"/>
    <col min="2" max="2" width="67.57421875" style="16" customWidth="1"/>
    <col min="3" max="3" width="15.8515625" style="16" customWidth="1"/>
    <col min="4" max="4" width="16.8515625" style="16" customWidth="1"/>
    <col min="5" max="5" width="16.8515625" style="2" customWidth="1"/>
    <col min="6" max="6" width="45.57421875" style="16" hidden="1" customWidth="1"/>
    <col min="7" max="7" width="15.7109375" style="16" hidden="1" customWidth="1"/>
    <col min="8" max="8" width="17.57421875" style="16" hidden="1" customWidth="1"/>
    <col min="9" max="9" width="13.00390625" style="16" hidden="1" customWidth="1"/>
    <col min="10" max="10" width="13.57421875" style="16" customWidth="1"/>
    <col min="11" max="233" width="10.421875" style="16" customWidth="1"/>
    <col min="234" max="234" width="12.57421875" style="16" customWidth="1"/>
    <col min="235" max="235" width="67.57421875" style="16" customWidth="1"/>
    <col min="236" max="236" width="15.8515625" style="16" customWidth="1"/>
    <col min="237" max="237" width="18.421875" style="16" customWidth="1"/>
    <col min="238" max="238" width="18.57421875" style="16" customWidth="1"/>
    <col min="239" max="241" width="17.57421875" style="16" customWidth="1"/>
    <col min="242" max="242" width="0.13671875" style="16" customWidth="1"/>
    <col min="243" max="243" width="23.28125" style="16" customWidth="1"/>
    <col min="244" max="244" width="17.00390625" style="16" customWidth="1"/>
    <col min="245" max="246" width="15.140625" style="16" customWidth="1"/>
    <col min="247" max="247" width="18.00390625" style="16" customWidth="1"/>
    <col min="248" max="249" width="15.140625" style="16" customWidth="1"/>
    <col min="250" max="250" width="15.57421875" style="16" customWidth="1"/>
    <col min="251" max="251" width="45.57421875" style="16" customWidth="1"/>
    <col min="252" max="254" width="0" style="16" hidden="1" customWidth="1"/>
    <col min="255" max="255" width="21.00390625" style="16" customWidth="1"/>
    <col min="256" max="16384" width="12.8515625" style="16" customWidth="1"/>
  </cols>
  <sheetData>
    <row r="1" spans="1:8" ht="15.75">
      <c r="A1" s="1"/>
      <c r="B1" s="1"/>
      <c r="C1" s="1"/>
      <c r="D1" s="1"/>
      <c r="E1" s="2" t="s">
        <v>56</v>
      </c>
      <c r="H1" s="17" t="s">
        <v>49</v>
      </c>
    </row>
    <row r="2" spans="1:8" ht="15.75">
      <c r="A2" s="1"/>
      <c r="B2" s="1"/>
      <c r="C2" s="1"/>
      <c r="D2" s="1"/>
      <c r="E2" s="3" t="s">
        <v>0</v>
      </c>
      <c r="H2" s="17"/>
    </row>
    <row r="3" spans="1:5" ht="69.75" customHeight="1" thickBot="1">
      <c r="A3" s="62" t="s">
        <v>57</v>
      </c>
      <c r="B3" s="62"/>
      <c r="C3" s="62"/>
      <c r="D3" s="62"/>
      <c r="E3" s="62"/>
    </row>
    <row r="4" spans="1:9" ht="17.25" customHeight="1">
      <c r="A4" s="63" t="s">
        <v>1</v>
      </c>
      <c r="B4" s="63" t="s">
        <v>2</v>
      </c>
      <c r="C4" s="64" t="s">
        <v>3</v>
      </c>
      <c r="D4" s="66" t="s">
        <v>60</v>
      </c>
      <c r="E4" s="67"/>
      <c r="F4" s="57" t="s">
        <v>50</v>
      </c>
      <c r="G4" s="58" t="s">
        <v>51</v>
      </c>
      <c r="H4" s="59"/>
      <c r="I4" s="60" t="s">
        <v>52</v>
      </c>
    </row>
    <row r="5" spans="1:9" ht="20.25" customHeight="1" thickBot="1">
      <c r="A5" s="63"/>
      <c r="B5" s="63"/>
      <c r="C5" s="65"/>
      <c r="D5" s="4" t="s">
        <v>4</v>
      </c>
      <c r="E5" s="4" t="s">
        <v>61</v>
      </c>
      <c r="F5" s="57"/>
      <c r="G5" s="18" t="s">
        <v>53</v>
      </c>
      <c r="H5" s="18" t="s">
        <v>54</v>
      </c>
      <c r="I5" s="61"/>
    </row>
    <row r="6" spans="1:9" ht="15.75">
      <c r="A6" s="5" t="s">
        <v>5</v>
      </c>
      <c r="B6" s="6" t="s">
        <v>6</v>
      </c>
      <c r="C6" s="2" t="s">
        <v>7</v>
      </c>
      <c r="D6" s="7"/>
      <c r="E6" s="8"/>
      <c r="F6" s="19"/>
      <c r="G6" s="20"/>
      <c r="H6" s="20"/>
      <c r="I6" s="21"/>
    </row>
    <row r="7" spans="1:11" ht="15.75">
      <c r="A7" s="40" t="s">
        <v>8</v>
      </c>
      <c r="B7" s="6" t="s">
        <v>9</v>
      </c>
      <c r="C7" s="9" t="s">
        <v>7</v>
      </c>
      <c r="D7" s="51">
        <v>764.02</v>
      </c>
      <c r="E7" s="51">
        <f>E8+E28</f>
        <v>5064.906</v>
      </c>
      <c r="F7" s="19"/>
      <c r="G7" s="20"/>
      <c r="H7" s="20"/>
      <c r="I7" s="21"/>
      <c r="J7" s="22"/>
      <c r="K7" s="22"/>
    </row>
    <row r="8" spans="1:9" ht="15.75">
      <c r="A8" s="40" t="s">
        <v>10</v>
      </c>
      <c r="B8" s="6" t="s">
        <v>11</v>
      </c>
      <c r="C8" s="9" t="s">
        <v>7</v>
      </c>
      <c r="D8" s="53">
        <v>764.02</v>
      </c>
      <c r="E8" s="53">
        <f>E9+E11+E13+E14</f>
        <v>4529.256</v>
      </c>
      <c r="F8" s="19"/>
      <c r="G8" s="20"/>
      <c r="H8" s="20"/>
      <c r="I8" s="21"/>
    </row>
    <row r="9" spans="1:9" ht="15.75">
      <c r="A9" s="40" t="s">
        <v>12</v>
      </c>
      <c r="B9" s="6" t="s">
        <v>13</v>
      </c>
      <c r="C9" s="9" t="s">
        <v>7</v>
      </c>
      <c r="D9" s="53">
        <v>199.72</v>
      </c>
      <c r="E9" s="53">
        <v>28.19</v>
      </c>
      <c r="F9" s="19"/>
      <c r="G9" s="20"/>
      <c r="H9" s="20"/>
      <c r="I9" s="21"/>
    </row>
    <row r="10" spans="1:9" ht="15.75">
      <c r="A10" s="5" t="s">
        <v>14</v>
      </c>
      <c r="B10" s="6" t="s">
        <v>15</v>
      </c>
      <c r="C10" s="9" t="s">
        <v>7</v>
      </c>
      <c r="D10" s="45">
        <v>199.72</v>
      </c>
      <c r="E10" s="56">
        <v>28.19</v>
      </c>
      <c r="F10" s="19"/>
      <c r="G10" s="20"/>
      <c r="H10" s="20"/>
      <c r="I10" s="21"/>
    </row>
    <row r="11" spans="1:9" ht="15.75">
      <c r="A11" s="40" t="s">
        <v>16</v>
      </c>
      <c r="B11" s="6" t="s">
        <v>17</v>
      </c>
      <c r="C11" s="9" t="s">
        <v>7</v>
      </c>
      <c r="D11" s="52">
        <v>439.01</v>
      </c>
      <c r="E11" s="51">
        <v>3079.61</v>
      </c>
      <c r="F11" s="23"/>
      <c r="G11" s="24">
        <f>5202.4</f>
        <v>5202.4</v>
      </c>
      <c r="H11" s="24">
        <f aca="true" t="shared" si="0" ref="H11:H28">F11-G11</f>
        <v>-5202.4</v>
      </c>
      <c r="I11" s="25" t="e">
        <f>F11/#REF!</f>
        <v>#REF!</v>
      </c>
    </row>
    <row r="12" spans="1:9" ht="15.75">
      <c r="A12" s="5" t="s">
        <v>18</v>
      </c>
      <c r="B12" s="6" t="s">
        <v>15</v>
      </c>
      <c r="C12" s="9" t="s">
        <v>7</v>
      </c>
      <c r="D12" s="45">
        <v>439.01</v>
      </c>
      <c r="E12" s="41">
        <v>3079.61</v>
      </c>
      <c r="F12" s="23"/>
      <c r="G12" s="26">
        <v>2073.4</v>
      </c>
      <c r="H12" s="26">
        <f t="shared" si="0"/>
        <v>-2073.4</v>
      </c>
      <c r="I12" s="25" t="e">
        <f>F12/#REF!</f>
        <v>#REF!</v>
      </c>
    </row>
    <row r="13" spans="1:9" ht="15.75">
      <c r="A13" s="40" t="s">
        <v>19</v>
      </c>
      <c r="B13" s="6" t="s">
        <v>20</v>
      </c>
      <c r="C13" s="9" t="s">
        <v>7</v>
      </c>
      <c r="D13" s="52">
        <v>40.17</v>
      </c>
      <c r="E13" s="51">
        <v>368.396</v>
      </c>
      <c r="F13" s="23"/>
      <c r="G13" s="24">
        <f>31580</f>
        <v>31580</v>
      </c>
      <c r="H13" s="24">
        <f t="shared" si="0"/>
        <v>-31580</v>
      </c>
      <c r="I13" s="25" t="e">
        <f>F13/#REF!</f>
        <v>#REF!</v>
      </c>
    </row>
    <row r="14" spans="1:9" ht="15.75">
      <c r="A14" s="40" t="s">
        <v>21</v>
      </c>
      <c r="B14" s="6" t="s">
        <v>22</v>
      </c>
      <c r="C14" s="9" t="s">
        <v>7</v>
      </c>
      <c r="D14" s="53">
        <v>331.92</v>
      </c>
      <c r="E14" s="53">
        <v>1053.06</v>
      </c>
      <c r="F14" s="23"/>
      <c r="G14" s="26">
        <f>21722.8</f>
        <v>21722.8</v>
      </c>
      <c r="H14" s="26">
        <f t="shared" si="0"/>
        <v>-21722.8</v>
      </c>
      <c r="I14" s="25" t="e">
        <f>F14/#REF!</f>
        <v>#REF!</v>
      </c>
    </row>
    <row r="15" spans="1:9" ht="15.75">
      <c r="A15" s="5" t="s">
        <v>23</v>
      </c>
      <c r="B15" s="6" t="s">
        <v>24</v>
      </c>
      <c r="C15" s="9" t="s">
        <v>7</v>
      </c>
      <c r="D15" s="46">
        <v>152.45</v>
      </c>
      <c r="E15" s="41">
        <v>964.14</v>
      </c>
      <c r="F15" s="27"/>
      <c r="G15" s="28">
        <v>81078.1</v>
      </c>
      <c r="H15" s="29">
        <f t="shared" si="0"/>
        <v>-81078.1</v>
      </c>
      <c r="I15" s="25" t="e">
        <f>F15/#REF!</f>
        <v>#REF!</v>
      </c>
    </row>
    <row r="16" spans="1:9" ht="15.75" customHeight="1">
      <c r="A16" s="5" t="s">
        <v>25</v>
      </c>
      <c r="B16" s="6" t="s">
        <v>26</v>
      </c>
      <c r="C16" s="9" t="s">
        <v>7</v>
      </c>
      <c r="D16" s="47">
        <v>11.57</v>
      </c>
      <c r="E16" s="41">
        <v>11.54</v>
      </c>
      <c r="F16" s="30"/>
      <c r="G16" s="29">
        <f>G17+G18</f>
        <v>354.2</v>
      </c>
      <c r="H16" s="29">
        <f t="shared" si="0"/>
        <v>-354.2</v>
      </c>
      <c r="I16" s="25" t="e">
        <f>F16/#REF!</f>
        <v>#REF!</v>
      </c>
    </row>
    <row r="17" spans="1:9" ht="15.75">
      <c r="A17" s="5" t="s">
        <v>27</v>
      </c>
      <c r="B17" s="6" t="s">
        <v>28</v>
      </c>
      <c r="C17" s="9" t="s">
        <v>7</v>
      </c>
      <c r="D17" s="47">
        <v>101.79</v>
      </c>
      <c r="E17" s="41">
        <v>77.4</v>
      </c>
      <c r="F17" s="27"/>
      <c r="G17" s="28"/>
      <c r="H17" s="29">
        <f t="shared" si="0"/>
        <v>0</v>
      </c>
      <c r="I17" s="25" t="e">
        <f>F17/#REF!</f>
        <v>#REF!</v>
      </c>
    </row>
    <row r="18" spans="1:9" ht="15.75">
      <c r="A18" s="40" t="s">
        <v>29</v>
      </c>
      <c r="B18" s="6" t="s">
        <v>30</v>
      </c>
      <c r="C18" s="9" t="s">
        <v>7</v>
      </c>
      <c r="D18" s="54">
        <v>0</v>
      </c>
      <c r="E18" s="55">
        <v>0</v>
      </c>
      <c r="F18" s="31"/>
      <c r="G18" s="29">
        <v>354.2</v>
      </c>
      <c r="H18" s="29">
        <f t="shared" si="0"/>
        <v>-354.2</v>
      </c>
      <c r="I18" s="25" t="e">
        <f>F18/#REF!</f>
        <v>#REF!</v>
      </c>
    </row>
    <row r="19" spans="1:10" ht="15.75">
      <c r="A19" s="5" t="s">
        <v>31</v>
      </c>
      <c r="B19" s="6" t="s">
        <v>32</v>
      </c>
      <c r="C19" s="9" t="s">
        <v>7</v>
      </c>
      <c r="D19" s="44">
        <v>0</v>
      </c>
      <c r="E19" s="10">
        <v>0</v>
      </c>
      <c r="F19" s="27"/>
      <c r="G19" s="32">
        <v>21023.4</v>
      </c>
      <c r="H19" s="24">
        <f t="shared" si="0"/>
        <v>-21023.4</v>
      </c>
      <c r="I19" s="25" t="e">
        <f>F19/#REF!</f>
        <v>#REF!</v>
      </c>
      <c r="J19" s="33"/>
    </row>
    <row r="20" spans="1:11" ht="15.75">
      <c r="A20" s="5" t="s">
        <v>33</v>
      </c>
      <c r="B20" s="6" t="s">
        <v>34</v>
      </c>
      <c r="C20" s="9" t="s">
        <v>7</v>
      </c>
      <c r="D20" s="44">
        <v>0</v>
      </c>
      <c r="E20" s="10">
        <v>0</v>
      </c>
      <c r="F20" s="34"/>
      <c r="G20" s="26">
        <v>5297.4</v>
      </c>
      <c r="H20" s="26">
        <f t="shared" si="0"/>
        <v>-5297.4</v>
      </c>
      <c r="I20" s="25" t="e">
        <f>F20/#REF!</f>
        <v>#REF!</v>
      </c>
      <c r="J20" s="33"/>
      <c r="K20" s="43"/>
    </row>
    <row r="21" spans="1:9" ht="15.75">
      <c r="A21" s="5" t="s">
        <v>35</v>
      </c>
      <c r="B21" s="6" t="s">
        <v>36</v>
      </c>
      <c r="C21" s="9" t="s">
        <v>7</v>
      </c>
      <c r="D21" s="48"/>
      <c r="E21" s="12"/>
      <c r="F21" s="35"/>
      <c r="G21" s="36">
        <f>ROUND(G19*0.36,1)+0.1</f>
        <v>7568.5</v>
      </c>
      <c r="H21" s="36">
        <f t="shared" si="0"/>
        <v>-7568.5</v>
      </c>
      <c r="I21" s="25" t="e">
        <f>F21/#REF!</f>
        <v>#REF!</v>
      </c>
    </row>
    <row r="22" spans="1:9" ht="15.75">
      <c r="A22" s="5" t="s">
        <v>37</v>
      </c>
      <c r="B22" s="6" t="s">
        <v>38</v>
      </c>
      <c r="C22" s="9" t="s">
        <v>7</v>
      </c>
      <c r="D22" s="48"/>
      <c r="E22" s="12"/>
      <c r="F22" s="35"/>
      <c r="G22" s="26">
        <v>1907.1</v>
      </c>
      <c r="H22" s="26">
        <f t="shared" si="0"/>
        <v>-1907.1</v>
      </c>
      <c r="I22" s="25" t="e">
        <f>F22/#REF!</f>
        <v>#REF!</v>
      </c>
    </row>
    <row r="23" spans="1:9" ht="15.75">
      <c r="A23" s="5" t="s">
        <v>39</v>
      </c>
      <c r="B23" s="6" t="s">
        <v>40</v>
      </c>
      <c r="C23" s="9" t="s">
        <v>7</v>
      </c>
      <c r="D23" s="44"/>
      <c r="E23" s="10"/>
      <c r="F23" s="37"/>
      <c r="G23" s="32">
        <f>'[1]17 (2)'!D17</f>
        <v>18330.100000000002</v>
      </c>
      <c r="H23" s="36">
        <f t="shared" si="0"/>
        <v>-18330.100000000002</v>
      </c>
      <c r="I23" s="25" t="e">
        <f>F23/#REF!</f>
        <v>#REF!</v>
      </c>
    </row>
    <row r="24" spans="1:11" ht="15.75">
      <c r="A24" s="5" t="s">
        <v>41</v>
      </c>
      <c r="B24" s="6" t="s">
        <v>42</v>
      </c>
      <c r="C24" s="9" t="s">
        <v>7</v>
      </c>
      <c r="D24" s="49"/>
      <c r="E24" s="13"/>
      <c r="F24" s="38"/>
      <c r="G24" s="24">
        <f>16241.9-930.2+300</f>
        <v>15611.699999999999</v>
      </c>
      <c r="H24" s="24">
        <f t="shared" si="0"/>
        <v>-15611.699999999999</v>
      </c>
      <c r="I24" s="25" t="e">
        <f>F24/#REF!</f>
        <v>#REF!</v>
      </c>
      <c r="K24" s="50"/>
    </row>
    <row r="25" spans="1:16" ht="34.5" customHeight="1">
      <c r="A25" s="14" t="s">
        <v>43</v>
      </c>
      <c r="B25" s="15" t="s">
        <v>55</v>
      </c>
      <c r="C25" s="9" t="s">
        <v>7</v>
      </c>
      <c r="D25" s="42">
        <v>-246.8</v>
      </c>
      <c r="E25" s="12"/>
      <c r="F25" s="23"/>
      <c r="G25" s="24">
        <v>300</v>
      </c>
      <c r="H25" s="24">
        <f t="shared" si="0"/>
        <v>-300</v>
      </c>
      <c r="I25" s="25" t="e">
        <f>F25/#REF!</f>
        <v>#REF!</v>
      </c>
      <c r="N25" s="50"/>
      <c r="P25" s="50"/>
    </row>
    <row r="26" spans="1:11" ht="15.75">
      <c r="A26" s="5" t="s">
        <v>44</v>
      </c>
      <c r="B26" s="6" t="s">
        <v>45</v>
      </c>
      <c r="C26" s="9" t="s">
        <v>7</v>
      </c>
      <c r="D26" s="11">
        <f>D10+D12</f>
        <v>638.73</v>
      </c>
      <c r="E26" s="11">
        <f>E10+E12</f>
        <v>3107.8</v>
      </c>
      <c r="F26" s="37"/>
      <c r="G26" s="24">
        <v>0</v>
      </c>
      <c r="H26" s="24">
        <f t="shared" si="0"/>
        <v>0</v>
      </c>
      <c r="I26" s="25" t="e">
        <f>F26/#REF!</f>
        <v>#REF!</v>
      </c>
      <c r="K26" s="50"/>
    </row>
    <row r="27" spans="1:9" ht="30">
      <c r="A27" s="5" t="s">
        <v>46</v>
      </c>
      <c r="B27" s="15" t="s">
        <v>47</v>
      </c>
      <c r="C27" s="9" t="s">
        <v>7</v>
      </c>
      <c r="D27" s="11">
        <f>D6</f>
        <v>0</v>
      </c>
      <c r="E27" s="11"/>
      <c r="F27" s="37"/>
      <c r="G27" s="24">
        <v>1253.4</v>
      </c>
      <c r="H27" s="24">
        <f t="shared" si="0"/>
        <v>-1253.4</v>
      </c>
      <c r="I27" s="25" t="e">
        <f>F27/#REF!</f>
        <v>#REF!</v>
      </c>
    </row>
    <row r="28" spans="1:9" ht="30">
      <c r="A28" s="5" t="str">
        <f>A7</f>
        <v>1.</v>
      </c>
      <c r="B28" s="15" t="s">
        <v>48</v>
      </c>
      <c r="C28" s="9" t="s">
        <v>7</v>
      </c>
      <c r="D28" s="42">
        <v>552.8</v>
      </c>
      <c r="E28" s="42">
        <v>535.65</v>
      </c>
      <c r="F28" s="27"/>
      <c r="G28" s="24"/>
      <c r="H28" s="39">
        <f t="shared" si="0"/>
        <v>0</v>
      </c>
      <c r="I28" s="25" t="e">
        <f>F28/#REF!</f>
        <v>#REF!</v>
      </c>
    </row>
  </sheetData>
  <sheetProtection/>
  <mergeCells count="8">
    <mergeCell ref="G4:H4"/>
    <mergeCell ref="I4:I5"/>
    <mergeCell ref="A3:E3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E28"/>
    </sheetView>
  </sheetViews>
  <sheetFormatPr defaultColWidth="12.8515625" defaultRowHeight="12.75"/>
  <cols>
    <col min="1" max="1" width="10.140625" style="16" customWidth="1"/>
    <col min="2" max="2" width="38.00390625" style="16" customWidth="1"/>
    <col min="3" max="3" width="8.7109375" style="16" customWidth="1"/>
    <col min="4" max="4" width="10.8515625" style="16" customWidth="1"/>
    <col min="5" max="5" width="9.57421875" style="2" customWidth="1"/>
    <col min="6" max="6" width="45.57421875" style="16" hidden="1" customWidth="1"/>
    <col min="7" max="7" width="15.7109375" style="16" hidden="1" customWidth="1"/>
    <col min="8" max="8" width="17.57421875" style="16" hidden="1" customWidth="1"/>
    <col min="9" max="9" width="13.00390625" style="16" hidden="1" customWidth="1"/>
    <col min="10" max="10" width="13.57421875" style="16" customWidth="1"/>
    <col min="11" max="233" width="10.421875" style="16" customWidth="1"/>
    <col min="234" max="234" width="12.57421875" style="16" customWidth="1"/>
    <col min="235" max="235" width="67.57421875" style="16" customWidth="1"/>
    <col min="236" max="236" width="15.8515625" style="16" customWidth="1"/>
    <col min="237" max="237" width="18.421875" style="16" customWidth="1"/>
    <col min="238" max="238" width="18.57421875" style="16" customWidth="1"/>
    <col min="239" max="241" width="17.57421875" style="16" customWidth="1"/>
    <col min="242" max="242" width="0.13671875" style="16" customWidth="1"/>
    <col min="243" max="243" width="23.28125" style="16" customWidth="1"/>
    <col min="244" max="244" width="17.00390625" style="16" customWidth="1"/>
    <col min="245" max="246" width="15.140625" style="16" customWidth="1"/>
    <col min="247" max="247" width="18.00390625" style="16" customWidth="1"/>
    <col min="248" max="249" width="15.140625" style="16" customWidth="1"/>
    <col min="250" max="250" width="15.57421875" style="16" customWidth="1"/>
    <col min="251" max="251" width="45.57421875" style="16" customWidth="1"/>
    <col min="252" max="254" width="0" style="16" hidden="1" customWidth="1"/>
    <col min="255" max="255" width="21.00390625" style="16" customWidth="1"/>
    <col min="256" max="16384" width="12.8515625" style="16" customWidth="1"/>
  </cols>
  <sheetData>
    <row r="1" spans="1:8" ht="15.75">
      <c r="A1" s="1"/>
      <c r="B1" s="1"/>
      <c r="C1" s="2" t="s">
        <v>56</v>
      </c>
      <c r="D1" s="69"/>
      <c r="H1" s="17" t="s">
        <v>49</v>
      </c>
    </row>
    <row r="2" spans="1:8" ht="15.75">
      <c r="A2" s="1"/>
      <c r="B2" s="1"/>
      <c r="C2" s="1"/>
      <c r="D2" s="1"/>
      <c r="E2" s="3" t="s">
        <v>0</v>
      </c>
      <c r="H2" s="17"/>
    </row>
    <row r="3" spans="1:5" ht="85.5" customHeight="1" thickBot="1">
      <c r="A3" s="68" t="s">
        <v>57</v>
      </c>
      <c r="B3" s="68"/>
      <c r="C3" s="68"/>
      <c r="D3" s="68"/>
      <c r="E3" s="68"/>
    </row>
    <row r="4" spans="1:9" ht="17.25" customHeight="1">
      <c r="A4" s="63" t="s">
        <v>1</v>
      </c>
      <c r="B4" s="63" t="s">
        <v>2</v>
      </c>
      <c r="C4" s="64" t="s">
        <v>3</v>
      </c>
      <c r="D4" s="66" t="s">
        <v>62</v>
      </c>
      <c r="E4" s="67"/>
      <c r="F4" s="57" t="s">
        <v>50</v>
      </c>
      <c r="G4" s="58" t="s">
        <v>51</v>
      </c>
      <c r="H4" s="59"/>
      <c r="I4" s="60" t="s">
        <v>52</v>
      </c>
    </row>
    <row r="5" spans="1:9" ht="20.25" customHeight="1" thickBot="1">
      <c r="A5" s="63"/>
      <c r="B5" s="63"/>
      <c r="C5" s="65"/>
      <c r="D5" s="4" t="s">
        <v>4</v>
      </c>
      <c r="E5" s="4" t="s">
        <v>63</v>
      </c>
      <c r="F5" s="57"/>
      <c r="G5" s="18" t="s">
        <v>53</v>
      </c>
      <c r="H5" s="18" t="s">
        <v>54</v>
      </c>
      <c r="I5" s="61"/>
    </row>
    <row r="6" spans="1:9" ht="27" customHeight="1">
      <c r="A6" s="5" t="s">
        <v>5</v>
      </c>
      <c r="B6" s="6" t="s">
        <v>6</v>
      </c>
      <c r="C6" s="2" t="s">
        <v>7</v>
      </c>
      <c r="D6" s="7"/>
      <c r="E6" s="8"/>
      <c r="F6" s="19"/>
      <c r="G6" s="20"/>
      <c r="H6" s="20"/>
      <c r="I6" s="21"/>
    </row>
    <row r="7" spans="1:11" ht="15.75">
      <c r="A7" s="40" t="s">
        <v>8</v>
      </c>
      <c r="B7" s="6" t="s">
        <v>9</v>
      </c>
      <c r="C7" s="9" t="s">
        <v>7</v>
      </c>
      <c r="D7" s="51">
        <v>1020.06</v>
      </c>
      <c r="E7" s="51">
        <v>4892.3</v>
      </c>
      <c r="F7" s="19"/>
      <c r="G7" s="20"/>
      <c r="H7" s="20"/>
      <c r="I7" s="21"/>
      <c r="J7" s="22"/>
      <c r="K7" s="22"/>
    </row>
    <row r="8" spans="1:9" ht="15.75">
      <c r="A8" s="40" t="s">
        <v>10</v>
      </c>
      <c r="B8" s="6" t="s">
        <v>11</v>
      </c>
      <c r="C8" s="9" t="s">
        <v>7</v>
      </c>
      <c r="D8" s="53">
        <v>1020.06</v>
      </c>
      <c r="E8" s="53">
        <f>E9+E11+E13+E14</f>
        <v>4892.296</v>
      </c>
      <c r="F8" s="19"/>
      <c r="G8" s="20"/>
      <c r="H8" s="20"/>
      <c r="I8" s="21"/>
    </row>
    <row r="9" spans="1:10" ht="15.75">
      <c r="A9" s="40" t="s">
        <v>12</v>
      </c>
      <c r="B9" s="6" t="s">
        <v>13</v>
      </c>
      <c r="C9" s="9" t="s">
        <v>7</v>
      </c>
      <c r="D9" s="53">
        <v>268.78</v>
      </c>
      <c r="E9" s="53">
        <v>180.49</v>
      </c>
      <c r="F9" s="19"/>
      <c r="G9" s="20"/>
      <c r="H9" s="20"/>
      <c r="I9" s="21"/>
      <c r="J9" s="50"/>
    </row>
    <row r="10" spans="1:9" ht="15.75">
      <c r="A10" s="5" t="s">
        <v>14</v>
      </c>
      <c r="B10" s="6" t="s">
        <v>15</v>
      </c>
      <c r="C10" s="9" t="s">
        <v>7</v>
      </c>
      <c r="D10" s="45">
        <v>201.93</v>
      </c>
      <c r="E10" s="56">
        <v>180.48</v>
      </c>
      <c r="F10" s="19"/>
      <c r="G10" s="20"/>
      <c r="H10" s="20"/>
      <c r="I10" s="21"/>
    </row>
    <row r="11" spans="1:9" ht="15.75">
      <c r="A11" s="40" t="s">
        <v>16</v>
      </c>
      <c r="B11" s="6" t="s">
        <v>17</v>
      </c>
      <c r="C11" s="9" t="s">
        <v>7</v>
      </c>
      <c r="D11" s="52">
        <v>443.87</v>
      </c>
      <c r="E11" s="51">
        <v>3357.25</v>
      </c>
      <c r="F11" s="23"/>
      <c r="G11" s="24">
        <f>5202.4</f>
        <v>5202.4</v>
      </c>
      <c r="H11" s="24">
        <f aca="true" t="shared" si="0" ref="H11:H28">F11-G11</f>
        <v>-5202.4</v>
      </c>
      <c r="I11" s="25" t="e">
        <f>F11/#REF!</f>
        <v>#REF!</v>
      </c>
    </row>
    <row r="12" spans="1:9" ht="15.75">
      <c r="A12" s="5" t="s">
        <v>18</v>
      </c>
      <c r="B12" s="6" t="s">
        <v>15</v>
      </c>
      <c r="C12" s="9" t="s">
        <v>7</v>
      </c>
      <c r="D12" s="45">
        <v>443.87</v>
      </c>
      <c r="E12" s="41">
        <v>3357.25</v>
      </c>
      <c r="F12" s="23"/>
      <c r="G12" s="26">
        <v>2073.4</v>
      </c>
      <c r="H12" s="26">
        <f t="shared" si="0"/>
        <v>-2073.4</v>
      </c>
      <c r="I12" s="25" t="e">
        <f>F12/#REF!</f>
        <v>#REF!</v>
      </c>
    </row>
    <row r="13" spans="1:9" ht="15.75">
      <c r="A13" s="40" t="s">
        <v>19</v>
      </c>
      <c r="B13" s="6" t="s">
        <v>20</v>
      </c>
      <c r="C13" s="9" t="s">
        <v>7</v>
      </c>
      <c r="D13" s="52">
        <v>40.17</v>
      </c>
      <c r="E13" s="51">
        <v>368.396</v>
      </c>
      <c r="F13" s="23"/>
      <c r="G13" s="24">
        <f>31580</f>
        <v>31580</v>
      </c>
      <c r="H13" s="24">
        <f t="shared" si="0"/>
        <v>-31580</v>
      </c>
      <c r="I13" s="25" t="e">
        <f>F13/#REF!</f>
        <v>#REF!</v>
      </c>
    </row>
    <row r="14" spans="1:9" ht="15.75">
      <c r="A14" s="40" t="s">
        <v>21</v>
      </c>
      <c r="B14" s="6" t="s">
        <v>22</v>
      </c>
      <c r="C14" s="9" t="s">
        <v>7</v>
      </c>
      <c r="D14" s="53">
        <f>D8-D9-D11-D13</f>
        <v>267.23999999999995</v>
      </c>
      <c r="E14" s="53">
        <v>986.16</v>
      </c>
      <c r="F14" s="23"/>
      <c r="G14" s="26">
        <f>21722.8</f>
        <v>21722.8</v>
      </c>
      <c r="H14" s="26">
        <f t="shared" si="0"/>
        <v>-21722.8</v>
      </c>
      <c r="I14" s="25" t="e">
        <f>F14/#REF!</f>
        <v>#REF!</v>
      </c>
    </row>
    <row r="15" spans="1:9" ht="15.75">
      <c r="A15" s="5" t="s">
        <v>23</v>
      </c>
      <c r="B15" s="6" t="s">
        <v>24</v>
      </c>
      <c r="C15" s="9" t="s">
        <v>7</v>
      </c>
      <c r="D15" s="46">
        <v>0</v>
      </c>
      <c r="E15" s="41">
        <v>840.64</v>
      </c>
      <c r="F15" s="27"/>
      <c r="G15" s="28">
        <v>81078.1</v>
      </c>
      <c r="H15" s="29">
        <f t="shared" si="0"/>
        <v>-81078.1</v>
      </c>
      <c r="I15" s="25" t="e">
        <f>F15/#REF!</f>
        <v>#REF!</v>
      </c>
    </row>
    <row r="16" spans="1:9" ht="15.75" customHeight="1">
      <c r="A16" s="5" t="s">
        <v>25</v>
      </c>
      <c r="B16" s="6" t="s">
        <v>26</v>
      </c>
      <c r="C16" s="9" t="s">
        <v>7</v>
      </c>
      <c r="D16" s="47">
        <v>10.2</v>
      </c>
      <c r="E16" s="41">
        <v>0</v>
      </c>
      <c r="F16" s="30"/>
      <c r="G16" s="29">
        <f>G17+G18</f>
        <v>354.2</v>
      </c>
      <c r="H16" s="29">
        <f t="shared" si="0"/>
        <v>-354.2</v>
      </c>
      <c r="I16" s="25" t="e">
        <f>F16/#REF!</f>
        <v>#REF!</v>
      </c>
    </row>
    <row r="17" spans="1:9" ht="15.75">
      <c r="A17" s="5" t="s">
        <v>27</v>
      </c>
      <c r="B17" s="6" t="s">
        <v>28</v>
      </c>
      <c r="C17" s="9" t="s">
        <v>7</v>
      </c>
      <c r="D17" s="47">
        <v>257.05</v>
      </c>
      <c r="E17" s="41">
        <f>E14-E15-E16</f>
        <v>145.51999999999998</v>
      </c>
      <c r="F17" s="27"/>
      <c r="G17" s="28"/>
      <c r="H17" s="29">
        <f t="shared" si="0"/>
        <v>0</v>
      </c>
      <c r="I17" s="25" t="e">
        <f>F17/#REF!</f>
        <v>#REF!</v>
      </c>
    </row>
    <row r="18" spans="1:9" ht="15.75">
      <c r="A18" s="40" t="s">
        <v>29</v>
      </c>
      <c r="B18" s="6" t="s">
        <v>30</v>
      </c>
      <c r="C18" s="9" t="s">
        <v>7</v>
      </c>
      <c r="D18" s="54">
        <v>0</v>
      </c>
      <c r="E18" s="55">
        <v>0</v>
      </c>
      <c r="F18" s="31"/>
      <c r="G18" s="29">
        <v>354.2</v>
      </c>
      <c r="H18" s="29">
        <f t="shared" si="0"/>
        <v>-354.2</v>
      </c>
      <c r="I18" s="25" t="e">
        <f>F18/#REF!</f>
        <v>#REF!</v>
      </c>
    </row>
    <row r="19" spans="1:10" ht="15.75">
      <c r="A19" s="5" t="s">
        <v>31</v>
      </c>
      <c r="B19" s="6" t="s">
        <v>32</v>
      </c>
      <c r="C19" s="9" t="s">
        <v>7</v>
      </c>
      <c r="D19" s="44">
        <v>0</v>
      </c>
      <c r="E19" s="10">
        <v>0</v>
      </c>
      <c r="F19" s="27"/>
      <c r="G19" s="32">
        <v>21023.4</v>
      </c>
      <c r="H19" s="24">
        <f t="shared" si="0"/>
        <v>-21023.4</v>
      </c>
      <c r="I19" s="25" t="e">
        <f>F19/#REF!</f>
        <v>#REF!</v>
      </c>
      <c r="J19" s="33"/>
    </row>
    <row r="20" spans="1:14" ht="15.75">
      <c r="A20" s="5" t="s">
        <v>33</v>
      </c>
      <c r="B20" s="6" t="s">
        <v>34</v>
      </c>
      <c r="C20" s="9" t="s">
        <v>7</v>
      </c>
      <c r="D20" s="44">
        <v>0</v>
      </c>
      <c r="E20" s="10">
        <v>0</v>
      </c>
      <c r="F20" s="34"/>
      <c r="G20" s="26">
        <v>5297.4</v>
      </c>
      <c r="H20" s="26">
        <f t="shared" si="0"/>
        <v>-5297.4</v>
      </c>
      <c r="I20" s="25" t="e">
        <f>F20/#REF!</f>
        <v>#REF!</v>
      </c>
      <c r="J20" s="33"/>
      <c r="K20" s="43"/>
      <c r="M20" s="50"/>
      <c r="N20" s="50"/>
    </row>
    <row r="21" spans="1:9" ht="15.75">
      <c r="A21" s="5" t="s">
        <v>35</v>
      </c>
      <c r="B21" s="6" t="s">
        <v>36</v>
      </c>
      <c r="C21" s="9" t="s">
        <v>7</v>
      </c>
      <c r="D21" s="48"/>
      <c r="E21" s="12"/>
      <c r="F21" s="35"/>
      <c r="G21" s="36">
        <f>ROUND(G19*0.36,1)+0.1</f>
        <v>7568.5</v>
      </c>
      <c r="H21" s="36">
        <f t="shared" si="0"/>
        <v>-7568.5</v>
      </c>
      <c r="I21" s="25" t="e">
        <f>F21/#REF!</f>
        <v>#REF!</v>
      </c>
    </row>
    <row r="22" spans="1:9" ht="15.75">
      <c r="A22" s="5" t="s">
        <v>37</v>
      </c>
      <c r="B22" s="6" t="s">
        <v>38</v>
      </c>
      <c r="C22" s="9" t="s">
        <v>7</v>
      </c>
      <c r="D22" s="48"/>
      <c r="E22" s="12"/>
      <c r="F22" s="35"/>
      <c r="G22" s="26">
        <v>1907.1</v>
      </c>
      <c r="H22" s="26">
        <f t="shared" si="0"/>
        <v>-1907.1</v>
      </c>
      <c r="I22" s="25" t="e">
        <f>F22/#REF!</f>
        <v>#REF!</v>
      </c>
    </row>
    <row r="23" spans="1:11" ht="15.75">
      <c r="A23" s="5" t="s">
        <v>39</v>
      </c>
      <c r="B23" s="6" t="s">
        <v>40</v>
      </c>
      <c r="C23" s="9" t="s">
        <v>7</v>
      </c>
      <c r="D23" s="44"/>
      <c r="E23" s="10"/>
      <c r="F23" s="37"/>
      <c r="G23" s="32">
        <f>'[1]17 (2)'!D17</f>
        <v>18330.100000000002</v>
      </c>
      <c r="H23" s="36">
        <f t="shared" si="0"/>
        <v>-18330.100000000002</v>
      </c>
      <c r="I23" s="25" t="e">
        <f>F23/#REF!</f>
        <v>#REF!</v>
      </c>
      <c r="K23" s="50"/>
    </row>
    <row r="24" spans="1:11" ht="25.5" customHeight="1">
      <c r="A24" s="5" t="s">
        <v>41</v>
      </c>
      <c r="B24" s="6" t="s">
        <v>42</v>
      </c>
      <c r="C24" s="9" t="s">
        <v>7</v>
      </c>
      <c r="D24" s="49"/>
      <c r="E24" s="13"/>
      <c r="F24" s="38"/>
      <c r="G24" s="24">
        <f>16241.9-930.2+300</f>
        <v>15611.699999999999</v>
      </c>
      <c r="H24" s="24">
        <f t="shared" si="0"/>
        <v>-15611.699999999999</v>
      </c>
      <c r="I24" s="25" t="e">
        <f>F24/#REF!</f>
        <v>#REF!</v>
      </c>
      <c r="K24" s="50"/>
    </row>
    <row r="25" spans="1:16" ht="46.5" customHeight="1">
      <c r="A25" s="14" t="s">
        <v>43</v>
      </c>
      <c r="B25" s="15" t="s">
        <v>55</v>
      </c>
      <c r="C25" s="9" t="s">
        <v>7</v>
      </c>
      <c r="D25" s="42">
        <v>-499</v>
      </c>
      <c r="E25" s="12"/>
      <c r="F25" s="23"/>
      <c r="G25" s="24">
        <v>300</v>
      </c>
      <c r="H25" s="24">
        <f t="shared" si="0"/>
        <v>-300</v>
      </c>
      <c r="I25" s="25" t="e">
        <f>F25/#REF!</f>
        <v>#REF!</v>
      </c>
      <c r="N25" s="50"/>
      <c r="P25" s="50"/>
    </row>
    <row r="26" spans="1:11" ht="15.75">
      <c r="A26" s="5" t="s">
        <v>44</v>
      </c>
      <c r="B26" s="6" t="s">
        <v>45</v>
      </c>
      <c r="C26" s="9" t="s">
        <v>7</v>
      </c>
      <c r="D26" s="11">
        <f>D10+D12</f>
        <v>645.8</v>
      </c>
      <c r="E26" s="11">
        <f>E10+E12</f>
        <v>3537.73</v>
      </c>
      <c r="F26" s="37"/>
      <c r="G26" s="24">
        <v>0</v>
      </c>
      <c r="H26" s="24">
        <f t="shared" si="0"/>
        <v>0</v>
      </c>
      <c r="I26" s="25" t="e">
        <f>F26/#REF!</f>
        <v>#REF!</v>
      </c>
      <c r="K26" s="50"/>
    </row>
    <row r="27" spans="1:9" ht="30">
      <c r="A27" s="5" t="s">
        <v>46</v>
      </c>
      <c r="B27" s="15" t="s">
        <v>47</v>
      </c>
      <c r="C27" s="9" t="s">
        <v>7</v>
      </c>
      <c r="D27" s="11">
        <f>D6</f>
        <v>0</v>
      </c>
      <c r="E27" s="11">
        <v>0</v>
      </c>
      <c r="F27" s="37"/>
      <c r="G27" s="24">
        <v>1253.4</v>
      </c>
      <c r="H27" s="24">
        <f t="shared" si="0"/>
        <v>-1253.4</v>
      </c>
      <c r="I27" s="25" t="e">
        <f>F27/#REF!</f>
        <v>#REF!</v>
      </c>
    </row>
    <row r="28" spans="1:9" ht="30">
      <c r="A28" s="5" t="str">
        <f>A7</f>
        <v>1.</v>
      </c>
      <c r="B28" s="15" t="s">
        <v>48</v>
      </c>
      <c r="C28" s="9" t="s">
        <v>7</v>
      </c>
      <c r="D28" s="42">
        <v>36.712</v>
      </c>
      <c r="E28" s="42">
        <v>101.87</v>
      </c>
      <c r="F28" s="27"/>
      <c r="G28" s="24"/>
      <c r="H28" s="39">
        <f t="shared" si="0"/>
        <v>0</v>
      </c>
      <c r="I28" s="25" t="e">
        <f>F28/#REF!</f>
        <v>#REF!</v>
      </c>
    </row>
  </sheetData>
  <sheetProtection/>
  <mergeCells count="8">
    <mergeCell ref="G4:H4"/>
    <mergeCell ref="I4:I5"/>
    <mergeCell ref="A3:E3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2016-02-16T08:37:34Z</cp:lastPrinted>
  <dcterms:created xsi:type="dcterms:W3CDTF">1996-10-08T23:32:33Z</dcterms:created>
  <dcterms:modified xsi:type="dcterms:W3CDTF">2019-08-26T12:05:56Z</dcterms:modified>
  <cp:category/>
  <cp:version/>
  <cp:contentType/>
  <cp:contentStatus/>
</cp:coreProperties>
</file>